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480" windowHeight="7530" tabRatio="601" activeTab="0"/>
  </bookViews>
  <sheets>
    <sheet name="шк26с1_09_05" sheetId="1" r:id="rId1"/>
    <sheet name="Лист1" sheetId="2" r:id="rId2"/>
  </sheets>
  <definedNames>
    <definedName name="Excel_BuiltIn_Print_Area_1">'шк26с1_09_05'!$A$5:$S$100</definedName>
  </definedNames>
  <calcPr fullCalcOnLoad="1"/>
</workbook>
</file>

<file path=xl/sharedStrings.xml><?xml version="1.0" encoding="utf-8"?>
<sst xmlns="http://schemas.openxmlformats.org/spreadsheetml/2006/main" count="411" uniqueCount="156">
  <si>
    <t>Штатное расписание</t>
  </si>
  <si>
    <t>руководящих работников,административно-хозяйственного,</t>
  </si>
  <si>
    <t>№</t>
  </si>
  <si>
    <t xml:space="preserve">Наименование </t>
  </si>
  <si>
    <t>Обра-</t>
  </si>
  <si>
    <t>Кате-</t>
  </si>
  <si>
    <t>Стаж</t>
  </si>
  <si>
    <t>Число</t>
  </si>
  <si>
    <t>Должн.</t>
  </si>
  <si>
    <t>Фонд</t>
  </si>
  <si>
    <t>Ноч-</t>
  </si>
  <si>
    <t>Празд</t>
  </si>
  <si>
    <t>Итого</t>
  </si>
  <si>
    <t>п/п</t>
  </si>
  <si>
    <t>Ф.И.О.</t>
  </si>
  <si>
    <t>должностей</t>
  </si>
  <si>
    <t>зование</t>
  </si>
  <si>
    <t>гория</t>
  </si>
  <si>
    <t>по</t>
  </si>
  <si>
    <t>ставок</t>
  </si>
  <si>
    <t>оклад</t>
  </si>
  <si>
    <t>з/платы</t>
  </si>
  <si>
    <t>библ</t>
  </si>
  <si>
    <t>ные</t>
  </si>
  <si>
    <t>ничн</t>
  </si>
  <si>
    <t>ФЗП</t>
  </si>
  <si>
    <t>спец.</t>
  </si>
  <si>
    <t>дез.ср.</t>
  </si>
  <si>
    <t>Директор</t>
  </si>
  <si>
    <t>высш</t>
  </si>
  <si>
    <t>Зам. дир.по уч.раб.</t>
  </si>
  <si>
    <t>Бухгалтер</t>
  </si>
  <si>
    <t>Экономист</t>
  </si>
  <si>
    <t>Мл.мед.перс.</t>
  </si>
  <si>
    <t>Секретарь-машин.</t>
  </si>
  <si>
    <t>Водитель</t>
  </si>
  <si>
    <t>Рабоч.по обс/здан.</t>
  </si>
  <si>
    <t>Электромонтер</t>
  </si>
  <si>
    <t>Гардеробщик</t>
  </si>
  <si>
    <t>Дворник</t>
  </si>
  <si>
    <t>Вахтер</t>
  </si>
  <si>
    <t>Сторож</t>
  </si>
  <si>
    <t xml:space="preserve">итого </t>
  </si>
  <si>
    <t>Старший вожатый</t>
  </si>
  <si>
    <t>Зав.библиотекой</t>
  </si>
  <si>
    <t>Гальчукова Л.В.</t>
  </si>
  <si>
    <t>Педагог доп.образов</t>
  </si>
  <si>
    <t>Переводчик</t>
  </si>
  <si>
    <t>Специалист по прог.об.</t>
  </si>
  <si>
    <t>Инженер по оборудов.</t>
  </si>
  <si>
    <t>Итого в месяц :</t>
  </si>
  <si>
    <t>до года</t>
  </si>
  <si>
    <t>ср.</t>
  </si>
  <si>
    <t>ср.спец</t>
  </si>
  <si>
    <t>Зам. дир.по восп. Раб</t>
  </si>
  <si>
    <t>Зам.дир.по уч.раб</t>
  </si>
  <si>
    <t>слесарь сантехник</t>
  </si>
  <si>
    <t>ср.спец.</t>
  </si>
  <si>
    <t>Воспитатель Предшколы</t>
  </si>
  <si>
    <t xml:space="preserve">Педагог-психолог </t>
  </si>
  <si>
    <t>высш.</t>
  </si>
  <si>
    <t>Утверждаю:</t>
  </si>
  <si>
    <t>Рабочий плотник</t>
  </si>
  <si>
    <t>учитель-логопед</t>
  </si>
  <si>
    <t>Повы</t>
  </si>
  <si>
    <t>шение</t>
  </si>
  <si>
    <t xml:space="preserve"> </t>
  </si>
  <si>
    <t>2к</t>
  </si>
  <si>
    <t>Сергазина А.А.</t>
  </si>
  <si>
    <t>А1-3</t>
  </si>
  <si>
    <t>А1-3-1</t>
  </si>
  <si>
    <t>А2-3</t>
  </si>
  <si>
    <t>С2</t>
  </si>
  <si>
    <t>С3</t>
  </si>
  <si>
    <t>В3-3</t>
  </si>
  <si>
    <t>В3-4</t>
  </si>
  <si>
    <t>С1</t>
  </si>
  <si>
    <t>В4-4</t>
  </si>
  <si>
    <t>св.25лет</t>
  </si>
  <si>
    <t>св.25л</t>
  </si>
  <si>
    <t>Звено, ступень</t>
  </si>
  <si>
    <t>4разр</t>
  </si>
  <si>
    <t>3разр</t>
  </si>
  <si>
    <t>1разр</t>
  </si>
  <si>
    <t>2разр</t>
  </si>
  <si>
    <t>D</t>
  </si>
  <si>
    <t>Зам. дир.по АХЧ</t>
  </si>
  <si>
    <t>Уборщик произв..пом.</t>
  </si>
  <si>
    <t>Согласовано:</t>
  </si>
  <si>
    <t>Зам.дир.по восп. Раб</t>
  </si>
  <si>
    <t>ф.30%</t>
  </si>
  <si>
    <t>В3-2</t>
  </si>
  <si>
    <t>1к</t>
  </si>
  <si>
    <t>Библиотекарь</t>
  </si>
  <si>
    <t>Вольданова Е.А.</t>
  </si>
  <si>
    <t xml:space="preserve">Лаборант </t>
  </si>
  <si>
    <t>В2-3</t>
  </si>
  <si>
    <t>За работу</t>
  </si>
  <si>
    <t>с огранич.</t>
  </si>
  <si>
    <t>возмож. 40%</t>
  </si>
  <si>
    <t>Гл. бухгалтер</t>
  </si>
  <si>
    <t>Винокурова О.А.</t>
  </si>
  <si>
    <t>св.25л.</t>
  </si>
  <si>
    <t>25л.</t>
  </si>
  <si>
    <t>Гл.бухгалтер</t>
  </si>
  <si>
    <t>В2-4</t>
  </si>
  <si>
    <t>Раб.по обсл.зд.</t>
  </si>
  <si>
    <t>б/к</t>
  </si>
  <si>
    <t>В2-1</t>
  </si>
  <si>
    <t>Педагог - исследователь 40% от БДО</t>
  </si>
  <si>
    <t xml:space="preserve">                                                                                                                                                                                          30 класс комплектов</t>
  </si>
  <si>
    <t>Руководитель КГУ "Отдел образования акимата</t>
  </si>
  <si>
    <t>разница</t>
  </si>
  <si>
    <t>с К-1.25</t>
  </si>
  <si>
    <t xml:space="preserve">на 10% </t>
  </si>
  <si>
    <t>г.Петропавловска"                   Ракишева Д.Б.</t>
  </si>
  <si>
    <t>учебно-вспомогательного и обслуживающего персонала по КГУ "Школа- детский сад № 26" на 01.09.2020 года</t>
  </si>
  <si>
    <t>12л.02м.9дн.</t>
  </si>
  <si>
    <t>15л00м17дн</t>
  </si>
  <si>
    <t>19л. 11м. 15дн.</t>
  </si>
  <si>
    <t>05л.05м11дн.</t>
  </si>
  <si>
    <t>05л.05м.11дн.</t>
  </si>
  <si>
    <t>30л.11м.26дн.</t>
  </si>
  <si>
    <t>25г. 00м.</t>
  </si>
  <si>
    <t>06л. 01м.</t>
  </si>
  <si>
    <t>16л. 08м.</t>
  </si>
  <si>
    <t>в/к</t>
  </si>
  <si>
    <t>3г00м13дн</t>
  </si>
  <si>
    <t>1г4м8дн</t>
  </si>
  <si>
    <t>13л.07м.</t>
  </si>
  <si>
    <t>Социальный педагог</t>
  </si>
  <si>
    <t>08л. 07м.</t>
  </si>
  <si>
    <t>12л.05м.8дн.</t>
  </si>
  <si>
    <t>14л. 10м.</t>
  </si>
  <si>
    <t>10л. 10м.25дн.</t>
  </si>
  <si>
    <t>10л6м10дн</t>
  </si>
  <si>
    <t>07л. 07м.</t>
  </si>
  <si>
    <t>04г. 09м.</t>
  </si>
  <si>
    <t>22г. 02м.</t>
  </si>
  <si>
    <t>11л. 07м.</t>
  </si>
  <si>
    <t>13л. 07м.</t>
  </si>
  <si>
    <t>20л10м07дн</t>
  </si>
  <si>
    <t>06л09м00дн</t>
  </si>
  <si>
    <t>32г05м27дн</t>
  </si>
  <si>
    <t>В4-2</t>
  </si>
  <si>
    <t>19л. 00м.</t>
  </si>
  <si>
    <t>20л.03м.24дн</t>
  </si>
  <si>
    <t>12л02м09дн</t>
  </si>
  <si>
    <t>03г10м23дн</t>
  </si>
  <si>
    <t>высшее</t>
  </si>
  <si>
    <t>28л.10м.17дн</t>
  </si>
  <si>
    <t>08л03м15дн</t>
  </si>
  <si>
    <t>Штатное расписание на переработку</t>
  </si>
  <si>
    <t>Секретарь</t>
  </si>
  <si>
    <t>Завхоз</t>
  </si>
  <si>
    <t>10 лет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</si>
</sst>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тг.&quot;;\-#,##0&quot;тг.&quot;"/>
    <numFmt numFmtId="173" formatCode="#,##0&quot;тг.&quot;;[Red]\-#,##0&quot;тг.&quot;"/>
    <numFmt numFmtId="174" formatCode="#,##0.00&quot;тг.&quot;;\-#,##0.00&quot;тг.&quot;"/>
    <numFmt numFmtId="175" formatCode="#,##0.00&quot;тг.&quot;;[Red]\-#,##0.00&quot;тг.&quot;"/>
    <numFmt numFmtId="176" formatCode="_-* #,##0&quot;тг.&quot;_-;\-* #,##0&quot;тг.&quot;_-;_-* &quot;-&quot;&quot;тг.&quot;_-;_-@_-"/>
    <numFmt numFmtId="177" formatCode="_-* #,##0_т_г_._-;\-* #,##0_т_г_._-;_-* &quot;-&quot;_т_г_._-;_-@_-"/>
    <numFmt numFmtId="178" formatCode="_-* #,##0.00&quot;тг.&quot;_-;\-* #,##0.00&quot;тг.&quot;_-;_-* &quot;-&quot;??&quot;тг.&quot;_-;_-@_-"/>
    <numFmt numFmtId="179" formatCode="_-* #,##0.00_т_г_._-;\-* #,##0.00_т_г_._-;_-* &quot;-&quot;??_т_г_._-;_-@_-"/>
    <numFmt numFmtId="180" formatCode="0.0"/>
    <numFmt numFmtId="181" formatCode="[$-FC19]d\ mmmm\ yyyy\ &quot;г.&quot;"/>
    <numFmt numFmtId="182" formatCode="0.000"/>
    <numFmt numFmtId="183" formatCode="#,##0\ &quot;₽&quot;"/>
    <numFmt numFmtId="184" formatCode="0.0000"/>
  </numFmts>
  <fonts count="58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12"/>
      <name val="Times New Roman Cyr"/>
      <family val="1"/>
    </font>
    <font>
      <sz val="8"/>
      <name val="Arial Cyr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sz val="10"/>
      <color indexed="10"/>
      <name val="Times New Roman CYR"/>
      <family val="1"/>
    </font>
    <font>
      <sz val="11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 CYR"/>
      <family val="1"/>
    </font>
    <font>
      <sz val="12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 CYR"/>
      <family val="1"/>
    </font>
    <font>
      <sz val="12"/>
      <color theme="1"/>
      <name val="Arial Cyr"/>
      <family val="2"/>
    </font>
    <font>
      <sz val="10"/>
      <color rgb="FFFF0000"/>
      <name val="Times New Roman CYR"/>
      <family val="1"/>
    </font>
    <font>
      <sz val="10"/>
      <color rgb="FFFF0000"/>
      <name val="Arial Cyr"/>
      <family val="2"/>
    </font>
    <font>
      <b/>
      <sz val="10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2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32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80" fontId="6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80" fontId="5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1" fontId="5" fillId="0" borderId="12" xfId="0" applyNumberFormat="1" applyFont="1" applyFill="1" applyBorder="1" applyAlignment="1">
      <alignment/>
    </xf>
    <xf numFmtId="0" fontId="53" fillId="0" borderId="12" xfId="0" applyFont="1" applyFill="1" applyBorder="1" applyAlignment="1">
      <alignment/>
    </xf>
    <xf numFmtId="1" fontId="53" fillId="0" borderId="12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/>
    </xf>
    <xf numFmtId="180" fontId="55" fillId="0" borderId="12" xfId="0" applyNumberFormat="1" applyFont="1" applyFill="1" applyBorder="1" applyAlignment="1">
      <alignment/>
    </xf>
    <xf numFmtId="180" fontId="8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9" fillId="0" borderId="0" xfId="0" applyFont="1" applyFill="1" applyAlignment="1">
      <alignment/>
    </xf>
    <xf numFmtId="0" fontId="5" fillId="33" borderId="12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9" fontId="6" fillId="0" borderId="17" xfId="0" applyNumberFormat="1" applyFont="1" applyFill="1" applyBorder="1" applyAlignment="1">
      <alignment/>
    </xf>
    <xf numFmtId="9" fontId="6" fillId="0" borderId="18" xfId="0" applyNumberFormat="1" applyFont="1" applyFill="1" applyBorder="1" applyAlignment="1">
      <alignment horizontal="center"/>
    </xf>
    <xf numFmtId="9" fontId="6" fillId="0" borderId="16" xfId="0" applyNumberFormat="1" applyFont="1" applyFill="1" applyBorder="1" applyAlignment="1">
      <alignment/>
    </xf>
    <xf numFmtId="9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56" fillId="32" borderId="0" xfId="0" applyFont="1" applyFill="1" applyAlignment="1">
      <alignment/>
    </xf>
    <xf numFmtId="0" fontId="0" fillId="32" borderId="0" xfId="0" applyFont="1" applyFill="1" applyAlignment="1">
      <alignment/>
    </xf>
    <xf numFmtId="1" fontId="5" fillId="0" borderId="14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1" fontId="10" fillId="0" borderId="22" xfId="0" applyNumberFormat="1" applyFont="1" applyFill="1" applyBorder="1" applyAlignment="1">
      <alignment/>
    </xf>
    <xf numFmtId="1" fontId="10" fillId="0" borderId="11" xfId="0" applyNumberFormat="1" applyFont="1" applyFill="1" applyBorder="1" applyAlignment="1">
      <alignment/>
    </xf>
    <xf numFmtId="1" fontId="10" fillId="0" borderId="12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1" fontId="0" fillId="0" borderId="22" xfId="0" applyNumberFormat="1" applyFont="1" applyFill="1" applyBorder="1" applyAlignment="1">
      <alignment/>
    </xf>
    <xf numFmtId="9" fontId="6" fillId="0" borderId="20" xfId="0" applyNumberFormat="1" applyFont="1" applyFill="1" applyBorder="1" applyAlignment="1">
      <alignment/>
    </xf>
    <xf numFmtId="0" fontId="55" fillId="0" borderId="12" xfId="0" applyFont="1" applyFill="1" applyBorder="1" applyAlignment="1">
      <alignment/>
    </xf>
    <xf numFmtId="0" fontId="55" fillId="0" borderId="15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2" fontId="5" fillId="0" borderId="14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0" fontId="6" fillId="32" borderId="2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1"/>
  <sheetViews>
    <sheetView tabSelected="1" zoomScalePageLayoutView="0" workbookViewId="0" topLeftCell="A58">
      <selection activeCell="Z81" sqref="Z81"/>
    </sheetView>
  </sheetViews>
  <sheetFormatPr defaultColWidth="9.00390625" defaultRowHeight="12.75"/>
  <cols>
    <col min="1" max="1" width="3.375" style="0" customWidth="1"/>
    <col min="2" max="2" width="17.375" style="0" customWidth="1"/>
    <col min="3" max="3" width="19.00390625" style="0" customWidth="1"/>
    <col min="4" max="4" width="7.00390625" style="0" customWidth="1"/>
    <col min="5" max="5" width="5.00390625" style="0" customWidth="1"/>
    <col min="6" max="6" width="10.875" style="0" customWidth="1"/>
    <col min="7" max="7" width="6.625" style="0" customWidth="1"/>
    <col min="8" max="8" width="6.75390625" style="0" customWidth="1"/>
    <col min="9" max="9" width="8.25390625" style="0" customWidth="1"/>
    <col min="10" max="11" width="8.75390625" style="0" customWidth="1"/>
    <col min="12" max="12" width="6.375" style="0" customWidth="1"/>
    <col min="13" max="13" width="6.625" style="0" customWidth="1"/>
    <col min="14" max="15" width="6.375" style="0" customWidth="1"/>
    <col min="16" max="16" width="7.125" style="0" customWidth="1"/>
    <col min="17" max="17" width="6.125" style="0" customWidth="1"/>
    <col min="18" max="18" width="6.375" style="0" customWidth="1"/>
    <col min="19" max="19" width="8.625" style="0" customWidth="1"/>
    <col min="20" max="20" width="10.125" style="0" customWidth="1"/>
    <col min="21" max="21" width="8.625" style="0" customWidth="1"/>
    <col min="22" max="22" width="8.00390625" style="0" customWidth="1"/>
    <col min="23" max="23" width="5.25390625" style="0" customWidth="1"/>
    <col min="24" max="24" width="7.375" style="0" customWidth="1"/>
    <col min="26" max="26" width="7.625" style="0" customWidth="1"/>
    <col min="27" max="27" width="11.125" style="0" customWidth="1"/>
    <col min="28" max="28" width="11.375" style="0" customWidth="1"/>
    <col min="29" max="29" width="7.875" style="0" customWidth="1"/>
    <col min="30" max="30" width="10.625" style="0" customWidth="1"/>
    <col min="33" max="33" width="8.25390625" style="0" customWidth="1"/>
    <col min="34" max="34" width="11.25390625" style="0" customWidth="1"/>
    <col min="36" max="36" width="5.25390625" style="0" customWidth="1"/>
    <col min="38" max="38" width="6.875" style="0" customWidth="1"/>
    <col min="39" max="39" width="7.625" style="0" customWidth="1"/>
    <col min="41" max="41" width="10.375" style="0" customWidth="1"/>
    <col min="46" max="46" width="8.25390625" style="0" customWidth="1"/>
    <col min="47" max="47" width="1.875" style="0" customWidth="1"/>
    <col min="48" max="48" width="10.625" style="0" customWidth="1"/>
    <col min="50" max="50" width="0" style="0" hidden="1" customWidth="1"/>
    <col min="56" max="56" width="0.12890625" style="0" customWidth="1"/>
    <col min="57" max="58" width="0" style="0" hidden="1" customWidth="1"/>
    <col min="59" max="59" width="10.25390625" style="0" customWidth="1"/>
  </cols>
  <sheetData>
    <row r="1" spans="1:19" ht="12.75">
      <c r="A1" s="9"/>
      <c r="B1" s="10" t="s">
        <v>61</v>
      </c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56" t="s">
        <v>88</v>
      </c>
      <c r="O1" s="56"/>
      <c r="P1" s="56"/>
      <c r="Q1" s="56"/>
      <c r="R1" s="56"/>
      <c r="S1" s="55"/>
    </row>
    <row r="2" spans="1:19" ht="12.75">
      <c r="A2" s="9"/>
      <c r="B2" s="11" t="s">
        <v>28</v>
      </c>
      <c r="C2" s="11" t="s">
        <v>45</v>
      </c>
      <c r="D2" s="9"/>
      <c r="E2" s="9"/>
      <c r="F2" s="9"/>
      <c r="G2" s="9"/>
      <c r="H2" s="9"/>
      <c r="I2" s="9"/>
      <c r="J2" s="9"/>
      <c r="K2" s="9"/>
      <c r="L2" s="9"/>
      <c r="M2" s="9"/>
      <c r="N2" s="11" t="s">
        <v>111</v>
      </c>
      <c r="O2" s="11"/>
      <c r="P2" s="11"/>
      <c r="Q2" s="56"/>
      <c r="R2" s="56"/>
      <c r="S2" s="55"/>
    </row>
    <row r="3" spans="1:19" ht="13.5" customHeight="1">
      <c r="A3" s="9"/>
      <c r="B3" s="11"/>
      <c r="C3" s="4"/>
      <c r="D3" s="9"/>
      <c r="E3" s="9"/>
      <c r="F3" s="9"/>
      <c r="G3" s="9"/>
      <c r="H3" s="9"/>
      <c r="I3" s="9"/>
      <c r="J3" s="9"/>
      <c r="K3" s="9"/>
      <c r="L3" s="9"/>
      <c r="M3" s="9"/>
      <c r="N3" s="11" t="s">
        <v>115</v>
      </c>
      <c r="O3" s="11"/>
      <c r="P3" s="11"/>
      <c r="Q3" s="56"/>
      <c r="R3" s="56"/>
      <c r="S3" s="55"/>
    </row>
    <row r="4" spans="1:19" ht="13.5" customHeight="1">
      <c r="A4" s="9"/>
      <c r="B4" s="11"/>
      <c r="C4" s="4"/>
      <c r="D4" s="9"/>
      <c r="E4" s="9"/>
      <c r="F4" s="9"/>
      <c r="G4" s="9"/>
      <c r="H4" s="9"/>
      <c r="I4" s="9"/>
      <c r="J4" s="9"/>
      <c r="K4" s="9"/>
      <c r="L4" s="9"/>
      <c r="M4" s="9"/>
      <c r="N4" s="55"/>
      <c r="O4" s="55"/>
      <c r="P4" s="55"/>
      <c r="Q4" s="55"/>
      <c r="R4" s="55"/>
      <c r="S4" s="55"/>
    </row>
    <row r="5" spans="1:19" s="1" customFormat="1" ht="10.5" customHeight="1">
      <c r="A5" s="79" t="s">
        <v>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1:19" s="1" customFormat="1" ht="12" customHeight="1">
      <c r="A6" s="79" t="s">
        <v>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</row>
    <row r="7" spans="1:19" s="1" customFormat="1" ht="12" customHeight="1">
      <c r="A7" s="79" t="s">
        <v>116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1:19" s="1" customFormat="1" ht="12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s="1" customFormat="1" ht="12.75" customHeight="1" thickBot="1">
      <c r="A9" s="80" t="s">
        <v>110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</row>
    <row r="10" spans="1:21" s="15" customFormat="1" ht="15.75" customHeight="1" thickBot="1">
      <c r="A10" s="41" t="s">
        <v>2</v>
      </c>
      <c r="B10" s="41"/>
      <c r="C10" s="41" t="s">
        <v>3</v>
      </c>
      <c r="D10" s="41" t="s">
        <v>4</v>
      </c>
      <c r="E10" s="41" t="s">
        <v>5</v>
      </c>
      <c r="F10" s="41" t="s">
        <v>6</v>
      </c>
      <c r="G10" s="81" t="s">
        <v>80</v>
      </c>
      <c r="H10" s="45" t="s">
        <v>7</v>
      </c>
      <c r="I10" s="41" t="s">
        <v>8</v>
      </c>
      <c r="J10" s="41"/>
      <c r="K10" s="41" t="s">
        <v>9</v>
      </c>
      <c r="L10" s="76"/>
      <c r="M10" s="77"/>
      <c r="N10" s="78"/>
      <c r="O10" s="46" t="s">
        <v>97</v>
      </c>
      <c r="P10" s="45" t="s">
        <v>10</v>
      </c>
      <c r="Q10" s="45" t="s">
        <v>11</v>
      </c>
      <c r="R10" s="84" t="s">
        <v>109</v>
      </c>
      <c r="S10" s="45" t="s">
        <v>64</v>
      </c>
      <c r="T10" s="52" t="s">
        <v>12</v>
      </c>
      <c r="U10" s="52"/>
    </row>
    <row r="11" spans="1:21" s="15" customFormat="1" ht="15">
      <c r="A11" s="42" t="s">
        <v>13</v>
      </c>
      <c r="B11" s="44" t="s">
        <v>14</v>
      </c>
      <c r="C11" s="42" t="s">
        <v>15</v>
      </c>
      <c r="D11" s="42" t="s">
        <v>16</v>
      </c>
      <c r="E11" s="42" t="s">
        <v>17</v>
      </c>
      <c r="F11" s="42" t="s">
        <v>18</v>
      </c>
      <c r="G11" s="82"/>
      <c r="H11" s="42" t="s">
        <v>19</v>
      </c>
      <c r="I11" s="42" t="s">
        <v>20</v>
      </c>
      <c r="J11" s="42" t="s">
        <v>113</v>
      </c>
      <c r="K11" s="42" t="s">
        <v>21</v>
      </c>
      <c r="L11" s="41" t="s">
        <v>22</v>
      </c>
      <c r="M11" s="49">
        <v>0.2</v>
      </c>
      <c r="N11" s="49">
        <v>0.3</v>
      </c>
      <c r="O11" s="47" t="s">
        <v>98</v>
      </c>
      <c r="P11" s="50" t="s">
        <v>23</v>
      </c>
      <c r="Q11" s="50" t="s">
        <v>24</v>
      </c>
      <c r="R11" s="85"/>
      <c r="S11" s="50" t="s">
        <v>65</v>
      </c>
      <c r="T11" s="53" t="s">
        <v>25</v>
      </c>
      <c r="U11" s="68">
        <v>0.25</v>
      </c>
    </row>
    <row r="12" spans="1:21" s="15" customFormat="1" ht="81" customHeight="1" thickBot="1">
      <c r="A12" s="43"/>
      <c r="B12" s="43"/>
      <c r="C12" s="43"/>
      <c r="D12" s="43"/>
      <c r="E12" s="43"/>
      <c r="F12" s="43" t="s">
        <v>26</v>
      </c>
      <c r="G12" s="83"/>
      <c r="H12" s="43"/>
      <c r="I12" s="43"/>
      <c r="J12" s="43"/>
      <c r="K12" s="43"/>
      <c r="L12" s="48" t="s">
        <v>90</v>
      </c>
      <c r="M12" s="43" t="s">
        <v>27</v>
      </c>
      <c r="N12" s="43" t="s">
        <v>27</v>
      </c>
      <c r="O12" s="43" t="s">
        <v>99</v>
      </c>
      <c r="P12" s="51"/>
      <c r="Q12" s="51"/>
      <c r="R12" s="86"/>
      <c r="S12" s="51" t="s">
        <v>114</v>
      </c>
      <c r="T12" s="54"/>
      <c r="U12" s="54" t="s">
        <v>112</v>
      </c>
    </row>
    <row r="13" spans="1:21" s="15" customFormat="1" ht="15">
      <c r="A13" s="24">
        <v>1</v>
      </c>
      <c r="B13" s="24"/>
      <c r="C13" s="24" t="s">
        <v>28</v>
      </c>
      <c r="D13" s="24" t="s">
        <v>29</v>
      </c>
      <c r="E13" s="24"/>
      <c r="F13" s="24" t="s">
        <v>102</v>
      </c>
      <c r="G13" s="24" t="s">
        <v>69</v>
      </c>
      <c r="H13" s="24">
        <v>1</v>
      </c>
      <c r="I13" s="24">
        <v>110075</v>
      </c>
      <c r="J13" s="57">
        <f aca="true" t="shared" si="0" ref="J13:J19">I13*1.25</f>
        <v>137593.75</v>
      </c>
      <c r="K13" s="57">
        <f aca="true" t="shared" si="1" ref="K13:K19">H13*J13</f>
        <v>137593.75</v>
      </c>
      <c r="L13" s="24"/>
      <c r="M13" s="24"/>
      <c r="N13" s="24"/>
      <c r="O13" s="24"/>
      <c r="P13" s="24"/>
      <c r="Q13" s="24"/>
      <c r="R13" s="24"/>
      <c r="S13" s="57">
        <f aca="true" t="shared" si="2" ref="S13:S60">K13*10%</f>
        <v>13759.375</v>
      </c>
      <c r="T13" s="57">
        <f>K13+L13+M13+N13+O13+P13+Q13+R13+S13</f>
        <v>151353.125</v>
      </c>
      <c r="U13" s="65">
        <v>30271</v>
      </c>
    </row>
    <row r="14" spans="1:21" s="15" customFormat="1" ht="15">
      <c r="A14" s="23">
        <v>2</v>
      </c>
      <c r="B14" s="23"/>
      <c r="C14" s="23" t="s">
        <v>30</v>
      </c>
      <c r="D14" s="23" t="s">
        <v>29</v>
      </c>
      <c r="E14" s="23"/>
      <c r="F14" s="23" t="s">
        <v>103</v>
      </c>
      <c r="G14" s="23" t="s">
        <v>70</v>
      </c>
      <c r="H14" s="23">
        <v>1</v>
      </c>
      <c r="I14" s="23">
        <v>104589</v>
      </c>
      <c r="J14" s="57">
        <f t="shared" si="0"/>
        <v>130736.25</v>
      </c>
      <c r="K14" s="57">
        <f t="shared" si="1"/>
        <v>130736.25</v>
      </c>
      <c r="L14" s="23"/>
      <c r="M14" s="23"/>
      <c r="N14" s="23"/>
      <c r="O14" s="23"/>
      <c r="P14" s="23"/>
      <c r="Q14" s="23"/>
      <c r="R14" s="23"/>
      <c r="S14" s="57">
        <f t="shared" si="2"/>
        <v>13073.625</v>
      </c>
      <c r="T14" s="57">
        <f aca="true" t="shared" si="3" ref="T14:T27">K14+L14+M14+N14+O14+P14+Q14+R14+S14</f>
        <v>143809.875</v>
      </c>
      <c r="U14" s="66">
        <v>28762</v>
      </c>
    </row>
    <row r="15" spans="1:21" s="15" customFormat="1" ht="15">
      <c r="A15" s="23">
        <v>3</v>
      </c>
      <c r="B15" s="23"/>
      <c r="C15" s="23" t="s">
        <v>54</v>
      </c>
      <c r="D15" s="23" t="s">
        <v>29</v>
      </c>
      <c r="E15" s="23"/>
      <c r="F15" s="23" t="s">
        <v>79</v>
      </c>
      <c r="G15" s="23" t="s">
        <v>70</v>
      </c>
      <c r="H15" s="23">
        <v>1</v>
      </c>
      <c r="I15" s="23">
        <v>104589</v>
      </c>
      <c r="J15" s="57">
        <f t="shared" si="0"/>
        <v>130736.25</v>
      </c>
      <c r="K15" s="57">
        <f t="shared" si="1"/>
        <v>130736.25</v>
      </c>
      <c r="L15" s="23"/>
      <c r="M15" s="23"/>
      <c r="N15" s="23"/>
      <c r="O15" s="23"/>
      <c r="P15" s="23"/>
      <c r="Q15" s="23"/>
      <c r="R15" s="23"/>
      <c r="S15" s="57">
        <f t="shared" si="2"/>
        <v>13073.625</v>
      </c>
      <c r="T15" s="57">
        <f t="shared" si="3"/>
        <v>143809.875</v>
      </c>
      <c r="U15" s="66">
        <v>28762</v>
      </c>
    </row>
    <row r="16" spans="1:21" s="15" customFormat="1" ht="15">
      <c r="A16" s="23">
        <v>4</v>
      </c>
      <c r="B16" s="23"/>
      <c r="C16" s="23" t="s">
        <v>55</v>
      </c>
      <c r="D16" s="23" t="s">
        <v>29</v>
      </c>
      <c r="E16" s="23"/>
      <c r="F16" s="23" t="s">
        <v>102</v>
      </c>
      <c r="G16" s="23" t="s">
        <v>70</v>
      </c>
      <c r="H16" s="23">
        <v>0.5</v>
      </c>
      <c r="I16" s="23">
        <v>104589</v>
      </c>
      <c r="J16" s="57">
        <f t="shared" si="0"/>
        <v>130736.25</v>
      </c>
      <c r="K16" s="57">
        <f t="shared" si="1"/>
        <v>65368.125</v>
      </c>
      <c r="L16" s="23"/>
      <c r="M16" s="23"/>
      <c r="N16" s="23"/>
      <c r="O16" s="23"/>
      <c r="P16" s="23"/>
      <c r="Q16" s="23"/>
      <c r="R16" s="23"/>
      <c r="S16" s="57">
        <f t="shared" si="2"/>
        <v>6536.8125</v>
      </c>
      <c r="T16" s="57">
        <f t="shared" si="3"/>
        <v>71904.9375</v>
      </c>
      <c r="U16" s="66">
        <v>14381</v>
      </c>
    </row>
    <row r="17" spans="1:21" s="15" customFormat="1" ht="15">
      <c r="A17" s="23">
        <v>5</v>
      </c>
      <c r="B17" s="23"/>
      <c r="C17" s="23" t="s">
        <v>89</v>
      </c>
      <c r="D17" s="23" t="s">
        <v>29</v>
      </c>
      <c r="E17" s="23"/>
      <c r="F17" s="23" t="s">
        <v>102</v>
      </c>
      <c r="G17" s="23" t="s">
        <v>70</v>
      </c>
      <c r="H17" s="23">
        <v>0.5</v>
      </c>
      <c r="I17" s="23">
        <v>104589</v>
      </c>
      <c r="J17" s="57">
        <f t="shared" si="0"/>
        <v>130736.25</v>
      </c>
      <c r="K17" s="57">
        <f t="shared" si="1"/>
        <v>65368.125</v>
      </c>
      <c r="L17" s="23"/>
      <c r="M17" s="23"/>
      <c r="N17" s="23"/>
      <c r="O17" s="23"/>
      <c r="P17" s="23"/>
      <c r="Q17" s="23"/>
      <c r="R17" s="23"/>
      <c r="S17" s="57">
        <f t="shared" si="2"/>
        <v>6536.8125</v>
      </c>
      <c r="T17" s="57">
        <f t="shared" si="3"/>
        <v>71904.9375</v>
      </c>
      <c r="U17" s="66">
        <v>14381</v>
      </c>
    </row>
    <row r="18" spans="1:21" s="15" customFormat="1" ht="15">
      <c r="A18" s="23">
        <v>6</v>
      </c>
      <c r="B18" s="23"/>
      <c r="C18" s="23" t="s">
        <v>55</v>
      </c>
      <c r="D18" s="23" t="s">
        <v>29</v>
      </c>
      <c r="E18" s="23"/>
      <c r="F18" s="23" t="s">
        <v>102</v>
      </c>
      <c r="G18" s="23" t="s">
        <v>70</v>
      </c>
      <c r="H18" s="23">
        <v>0.5</v>
      </c>
      <c r="I18" s="23">
        <v>104589</v>
      </c>
      <c r="J18" s="57">
        <f t="shared" si="0"/>
        <v>130736.25</v>
      </c>
      <c r="K18" s="57">
        <f t="shared" si="1"/>
        <v>65368.125</v>
      </c>
      <c r="L18" s="23"/>
      <c r="M18" s="23"/>
      <c r="N18" s="23"/>
      <c r="O18" s="23"/>
      <c r="P18" s="23"/>
      <c r="Q18" s="23"/>
      <c r="R18" s="23"/>
      <c r="S18" s="57">
        <f t="shared" si="2"/>
        <v>6536.8125</v>
      </c>
      <c r="T18" s="57">
        <f t="shared" si="3"/>
        <v>71904.9375</v>
      </c>
      <c r="U18" s="66">
        <v>14381</v>
      </c>
    </row>
    <row r="19" spans="1:21" s="15" customFormat="1" ht="15">
      <c r="A19" s="23">
        <v>7</v>
      </c>
      <c r="B19" s="23"/>
      <c r="C19" s="23" t="s">
        <v>89</v>
      </c>
      <c r="D19" s="23" t="s">
        <v>29</v>
      </c>
      <c r="E19" s="23"/>
      <c r="F19" s="23" t="s">
        <v>117</v>
      </c>
      <c r="G19" s="23" t="s">
        <v>70</v>
      </c>
      <c r="H19" s="23">
        <v>0.5</v>
      </c>
      <c r="I19" s="23">
        <v>96095</v>
      </c>
      <c r="J19" s="57">
        <f t="shared" si="0"/>
        <v>120118.75</v>
      </c>
      <c r="K19" s="57">
        <f t="shared" si="1"/>
        <v>60059.375</v>
      </c>
      <c r="L19" s="23"/>
      <c r="M19" s="23"/>
      <c r="N19" s="23"/>
      <c r="O19" s="23"/>
      <c r="P19" s="23"/>
      <c r="Q19" s="23"/>
      <c r="R19" s="23"/>
      <c r="S19" s="57">
        <f t="shared" si="2"/>
        <v>6005.9375</v>
      </c>
      <c r="T19" s="57">
        <f t="shared" si="3"/>
        <v>66065.3125</v>
      </c>
      <c r="U19" s="66">
        <v>13213</v>
      </c>
    </row>
    <row r="20" spans="1:21" s="15" customFormat="1" ht="15">
      <c r="A20" s="23">
        <v>8</v>
      </c>
      <c r="B20" s="23"/>
      <c r="C20" s="23" t="s">
        <v>86</v>
      </c>
      <c r="D20" s="23" t="s">
        <v>29</v>
      </c>
      <c r="E20" s="23"/>
      <c r="F20" s="23" t="s">
        <v>118</v>
      </c>
      <c r="G20" s="23" t="s">
        <v>71</v>
      </c>
      <c r="H20" s="23">
        <v>1</v>
      </c>
      <c r="I20" s="23">
        <v>93971</v>
      </c>
      <c r="J20" s="57"/>
      <c r="K20" s="29">
        <f>I20*H20</f>
        <v>93971</v>
      </c>
      <c r="L20" s="23"/>
      <c r="M20" s="23"/>
      <c r="N20" s="23"/>
      <c r="O20" s="23"/>
      <c r="P20" s="23"/>
      <c r="Q20" s="23"/>
      <c r="R20" s="23"/>
      <c r="S20" s="57">
        <f t="shared" si="2"/>
        <v>9397.1</v>
      </c>
      <c r="T20" s="57">
        <f t="shared" si="3"/>
        <v>103368.1</v>
      </c>
      <c r="U20" s="66"/>
    </row>
    <row r="21" spans="1:21" s="15" customFormat="1" ht="15">
      <c r="A21" s="23">
        <v>9</v>
      </c>
      <c r="B21" s="23"/>
      <c r="C21" s="23" t="s">
        <v>104</v>
      </c>
      <c r="D21" s="23" t="s">
        <v>29</v>
      </c>
      <c r="E21" s="23" t="s">
        <v>126</v>
      </c>
      <c r="F21" s="23" t="s">
        <v>119</v>
      </c>
      <c r="G21" s="23" t="s">
        <v>71</v>
      </c>
      <c r="H21" s="23">
        <v>1</v>
      </c>
      <c r="I21" s="23">
        <v>96449</v>
      </c>
      <c r="J21" s="57"/>
      <c r="K21" s="29">
        <f aca="true" t="shared" si="4" ref="K21:K60">I21*H21</f>
        <v>96449</v>
      </c>
      <c r="L21" s="23"/>
      <c r="M21" s="23"/>
      <c r="N21" s="23"/>
      <c r="O21" s="23"/>
      <c r="P21" s="23"/>
      <c r="Q21" s="23"/>
      <c r="R21" s="23"/>
      <c r="S21" s="57">
        <f t="shared" si="2"/>
        <v>9644.9</v>
      </c>
      <c r="T21" s="57">
        <f t="shared" si="3"/>
        <v>106093.9</v>
      </c>
      <c r="U21" s="66"/>
    </row>
    <row r="22" spans="1:21" s="15" customFormat="1" ht="15">
      <c r="A22" s="23">
        <v>10</v>
      </c>
      <c r="B22" s="23"/>
      <c r="C22" s="23" t="s">
        <v>31</v>
      </c>
      <c r="D22" s="23" t="s">
        <v>29</v>
      </c>
      <c r="E22" s="23" t="s">
        <v>126</v>
      </c>
      <c r="F22" s="23" t="s">
        <v>119</v>
      </c>
      <c r="G22" s="23" t="s">
        <v>72</v>
      </c>
      <c r="H22" s="23">
        <v>0.5</v>
      </c>
      <c r="I22" s="23">
        <v>81583</v>
      </c>
      <c r="J22" s="57"/>
      <c r="K22" s="29">
        <f t="shared" si="4"/>
        <v>40791.5</v>
      </c>
      <c r="L22" s="23"/>
      <c r="M22" s="23"/>
      <c r="N22" s="23"/>
      <c r="O22" s="23"/>
      <c r="P22" s="23"/>
      <c r="Q22" s="23"/>
      <c r="R22" s="23"/>
      <c r="S22" s="57">
        <f t="shared" si="2"/>
        <v>4079.15</v>
      </c>
      <c r="T22" s="57">
        <f t="shared" si="3"/>
        <v>44870.65</v>
      </c>
      <c r="U22" s="66"/>
    </row>
    <row r="23" spans="1:21" s="15" customFormat="1" ht="15">
      <c r="A23" s="23">
        <v>11</v>
      </c>
      <c r="B23" s="23"/>
      <c r="C23" s="23" t="s">
        <v>32</v>
      </c>
      <c r="D23" s="23" t="s">
        <v>29</v>
      </c>
      <c r="E23" s="23"/>
      <c r="F23" s="23" t="s">
        <v>121</v>
      </c>
      <c r="G23" s="23" t="s">
        <v>72</v>
      </c>
      <c r="H23" s="23">
        <v>0.5</v>
      </c>
      <c r="I23" s="23">
        <v>75566</v>
      </c>
      <c r="J23" s="57"/>
      <c r="K23" s="29">
        <f t="shared" si="4"/>
        <v>37783</v>
      </c>
      <c r="L23" s="23"/>
      <c r="M23" s="23"/>
      <c r="N23" s="23"/>
      <c r="O23" s="23"/>
      <c r="P23" s="23"/>
      <c r="Q23" s="23"/>
      <c r="R23" s="23"/>
      <c r="S23" s="57">
        <f t="shared" si="2"/>
        <v>3778.3</v>
      </c>
      <c r="T23" s="57">
        <f t="shared" si="3"/>
        <v>41561.3</v>
      </c>
      <c r="U23" s="66"/>
    </row>
    <row r="24" spans="1:21" s="15" customFormat="1" ht="15">
      <c r="A24" s="23">
        <v>12</v>
      </c>
      <c r="B24" s="23"/>
      <c r="C24" s="23" t="s">
        <v>31</v>
      </c>
      <c r="D24" s="23" t="s">
        <v>29</v>
      </c>
      <c r="E24" s="23"/>
      <c r="F24" s="23" t="s">
        <v>120</v>
      </c>
      <c r="G24" s="23" t="s">
        <v>72</v>
      </c>
      <c r="H24" s="23">
        <v>1</v>
      </c>
      <c r="I24" s="23">
        <v>75566</v>
      </c>
      <c r="J24" s="57"/>
      <c r="K24" s="29">
        <f t="shared" si="4"/>
        <v>75566</v>
      </c>
      <c r="L24" s="23"/>
      <c r="M24" s="23"/>
      <c r="N24" s="23"/>
      <c r="O24" s="23"/>
      <c r="P24" s="23"/>
      <c r="Q24" s="23"/>
      <c r="R24" s="23"/>
      <c r="S24" s="57">
        <f t="shared" si="2"/>
        <v>7556.6</v>
      </c>
      <c r="T24" s="57">
        <f t="shared" si="3"/>
        <v>83122.6</v>
      </c>
      <c r="U24" s="66"/>
    </row>
    <row r="25" spans="1:21" s="15" customFormat="1" ht="15">
      <c r="A25" s="23">
        <v>13</v>
      </c>
      <c r="B25" s="23"/>
      <c r="C25" s="23" t="s">
        <v>31</v>
      </c>
      <c r="D25" s="23" t="s">
        <v>57</v>
      </c>
      <c r="E25" s="23"/>
      <c r="F25" s="23" t="s">
        <v>122</v>
      </c>
      <c r="G25" s="23" t="s">
        <v>73</v>
      </c>
      <c r="H25" s="23">
        <v>0.5</v>
      </c>
      <c r="I25" s="23">
        <v>65125</v>
      </c>
      <c r="J25" s="57"/>
      <c r="K25" s="29">
        <f t="shared" si="4"/>
        <v>32562.5</v>
      </c>
      <c r="L25" s="23"/>
      <c r="M25" s="23"/>
      <c r="N25" s="23"/>
      <c r="O25" s="23"/>
      <c r="P25" s="23"/>
      <c r="Q25" s="23"/>
      <c r="R25" s="23"/>
      <c r="S25" s="57">
        <f t="shared" si="2"/>
        <v>3256.25</v>
      </c>
      <c r="T25" s="57">
        <f t="shared" si="3"/>
        <v>35818.75</v>
      </c>
      <c r="U25" s="66"/>
    </row>
    <row r="26" spans="1:21" s="15" customFormat="1" ht="15">
      <c r="A26" s="23">
        <v>14</v>
      </c>
      <c r="B26" s="23"/>
      <c r="C26" s="23" t="s">
        <v>32</v>
      </c>
      <c r="D26" s="23" t="s">
        <v>29</v>
      </c>
      <c r="E26" s="23"/>
      <c r="F26" s="23" t="s">
        <v>51</v>
      </c>
      <c r="G26" s="28" t="s">
        <v>72</v>
      </c>
      <c r="H26" s="28">
        <v>0.5</v>
      </c>
      <c r="I26" s="74">
        <v>72558</v>
      </c>
      <c r="J26" s="72"/>
      <c r="K26" s="29">
        <f t="shared" si="4"/>
        <v>36279</v>
      </c>
      <c r="L26" s="73"/>
      <c r="M26" s="73"/>
      <c r="N26" s="73" t="s">
        <v>66</v>
      </c>
      <c r="O26" s="73"/>
      <c r="P26" s="73"/>
      <c r="Q26" s="73"/>
      <c r="R26" s="73"/>
      <c r="S26" s="57">
        <f t="shared" si="2"/>
        <v>3627.9</v>
      </c>
      <c r="T26" s="57">
        <v>39907</v>
      </c>
      <c r="U26" s="75"/>
    </row>
    <row r="27" spans="1:21" s="15" customFormat="1" ht="15">
      <c r="A27" s="23">
        <v>15</v>
      </c>
      <c r="B27" s="23"/>
      <c r="C27" s="23" t="s">
        <v>154</v>
      </c>
      <c r="D27" s="23" t="s">
        <v>60</v>
      </c>
      <c r="E27" s="23"/>
      <c r="F27" s="23" t="s">
        <v>155</v>
      </c>
      <c r="G27" s="28" t="s">
        <v>72</v>
      </c>
      <c r="H27" s="23">
        <v>1</v>
      </c>
      <c r="I27" s="28">
        <v>78929</v>
      </c>
      <c r="J27" s="57"/>
      <c r="K27" s="29">
        <f t="shared" si="4"/>
        <v>78929</v>
      </c>
      <c r="L27" s="23"/>
      <c r="M27" s="23"/>
      <c r="N27" s="23"/>
      <c r="O27" s="23"/>
      <c r="P27" s="23"/>
      <c r="Q27" s="23"/>
      <c r="R27" s="23"/>
      <c r="S27" s="57">
        <f t="shared" si="2"/>
        <v>7892.900000000001</v>
      </c>
      <c r="T27" s="57">
        <f t="shared" si="3"/>
        <v>86821.9</v>
      </c>
      <c r="U27" s="66"/>
    </row>
    <row r="28" spans="1:21" s="15" customFormat="1" ht="15">
      <c r="A28" s="23">
        <v>16</v>
      </c>
      <c r="B28" s="23"/>
      <c r="C28" s="23" t="s">
        <v>34</v>
      </c>
      <c r="D28" s="23" t="s">
        <v>52</v>
      </c>
      <c r="E28" s="23"/>
      <c r="F28" s="23" t="s">
        <v>123</v>
      </c>
      <c r="G28" s="23" t="s">
        <v>85</v>
      </c>
      <c r="H28" s="23">
        <v>1</v>
      </c>
      <c r="I28" s="23">
        <v>58223</v>
      </c>
      <c r="J28" s="57"/>
      <c r="K28" s="29">
        <f t="shared" si="4"/>
        <v>58223</v>
      </c>
      <c r="L28" s="23"/>
      <c r="M28" s="23"/>
      <c r="N28" s="23"/>
      <c r="O28" s="23"/>
      <c r="P28" s="23"/>
      <c r="Q28" s="23"/>
      <c r="R28" s="23"/>
      <c r="S28" s="57">
        <f t="shared" si="2"/>
        <v>5822.3</v>
      </c>
      <c r="T28" s="57">
        <f>K28+L28+M28+N28+O28+P28+Q28+R28+S28</f>
        <v>64045.3</v>
      </c>
      <c r="U28" s="66"/>
    </row>
    <row r="29" spans="1:21" s="15" customFormat="1" ht="15">
      <c r="A29" s="23">
        <v>17</v>
      </c>
      <c r="B29" s="23"/>
      <c r="C29" s="23" t="s">
        <v>153</v>
      </c>
      <c r="D29" s="23" t="s">
        <v>29</v>
      </c>
      <c r="E29" s="23"/>
      <c r="F29" s="23" t="s">
        <v>124</v>
      </c>
      <c r="G29" s="23" t="s">
        <v>85</v>
      </c>
      <c r="H29" s="23">
        <v>0.5</v>
      </c>
      <c r="I29" s="23">
        <v>54507</v>
      </c>
      <c r="J29" s="57"/>
      <c r="K29" s="29">
        <f t="shared" si="4"/>
        <v>27253.5</v>
      </c>
      <c r="L29" s="23"/>
      <c r="M29" s="23"/>
      <c r="N29" s="23"/>
      <c r="O29" s="23"/>
      <c r="P29" s="23"/>
      <c r="Q29" s="23"/>
      <c r="R29" s="23"/>
      <c r="S29" s="57">
        <f t="shared" si="2"/>
        <v>2725.3500000000004</v>
      </c>
      <c r="T29" s="57">
        <f aca="true" t="shared" si="5" ref="T29:T60">K29+L29+M29+N29+O29+P29+Q29+R29+S29</f>
        <v>29978.85</v>
      </c>
      <c r="U29" s="66"/>
    </row>
    <row r="30" spans="1:21" s="15" customFormat="1" ht="15">
      <c r="A30" s="23">
        <v>18</v>
      </c>
      <c r="B30" s="23"/>
      <c r="C30" s="23" t="s">
        <v>153</v>
      </c>
      <c r="D30" s="23" t="s">
        <v>52</v>
      </c>
      <c r="E30" s="23"/>
      <c r="F30" s="23" t="s">
        <v>125</v>
      </c>
      <c r="G30" s="23" t="s">
        <v>85</v>
      </c>
      <c r="H30" s="23">
        <v>0.5</v>
      </c>
      <c r="I30" s="23">
        <v>56984</v>
      </c>
      <c r="J30" s="57"/>
      <c r="K30" s="29">
        <f t="shared" si="4"/>
        <v>28492</v>
      </c>
      <c r="L30" s="23"/>
      <c r="M30" s="23"/>
      <c r="N30" s="23"/>
      <c r="O30" s="23"/>
      <c r="P30" s="23"/>
      <c r="Q30" s="23"/>
      <c r="R30" s="23"/>
      <c r="S30" s="57">
        <f t="shared" si="2"/>
        <v>2849.2000000000003</v>
      </c>
      <c r="T30" s="57">
        <f t="shared" si="5"/>
        <v>31341.2</v>
      </c>
      <c r="U30" s="66"/>
    </row>
    <row r="31" spans="1:21" s="15" customFormat="1" ht="15">
      <c r="A31" s="23">
        <v>19</v>
      </c>
      <c r="B31" s="23"/>
      <c r="C31" s="23" t="s">
        <v>33</v>
      </c>
      <c r="D31" s="23" t="s">
        <v>52</v>
      </c>
      <c r="E31" s="23"/>
      <c r="F31" s="23"/>
      <c r="G31" s="23" t="s">
        <v>82</v>
      </c>
      <c r="H31" s="23">
        <v>0.5</v>
      </c>
      <c r="I31" s="23">
        <v>50259</v>
      </c>
      <c r="J31" s="57"/>
      <c r="K31" s="29">
        <f t="shared" si="4"/>
        <v>25129.5</v>
      </c>
      <c r="L31" s="29"/>
      <c r="M31" s="29"/>
      <c r="N31" s="23"/>
      <c r="O31" s="23"/>
      <c r="P31" s="23"/>
      <c r="Q31" s="23"/>
      <c r="R31" s="23"/>
      <c r="S31" s="57">
        <f t="shared" si="2"/>
        <v>2512.9500000000003</v>
      </c>
      <c r="T31" s="57">
        <f t="shared" si="5"/>
        <v>27642.45</v>
      </c>
      <c r="U31" s="66"/>
    </row>
    <row r="32" spans="1:21" s="15" customFormat="1" ht="15">
      <c r="A32" s="23">
        <v>20</v>
      </c>
      <c r="B32" s="23"/>
      <c r="C32" s="23" t="s">
        <v>35</v>
      </c>
      <c r="D32" s="23"/>
      <c r="E32" s="23"/>
      <c r="F32" s="23"/>
      <c r="G32" s="23" t="s">
        <v>81</v>
      </c>
      <c r="H32" s="23">
        <v>1</v>
      </c>
      <c r="I32" s="23">
        <v>51144</v>
      </c>
      <c r="J32" s="57"/>
      <c r="K32" s="29">
        <f t="shared" si="4"/>
        <v>51144</v>
      </c>
      <c r="L32" s="23"/>
      <c r="M32" s="23"/>
      <c r="N32" s="23"/>
      <c r="O32" s="23"/>
      <c r="P32" s="23"/>
      <c r="Q32" s="23"/>
      <c r="R32" s="23"/>
      <c r="S32" s="57">
        <f t="shared" si="2"/>
        <v>5114.400000000001</v>
      </c>
      <c r="T32" s="57">
        <f t="shared" si="5"/>
        <v>56258.4</v>
      </c>
      <c r="U32" s="66"/>
    </row>
    <row r="33" spans="1:21" s="15" customFormat="1" ht="15">
      <c r="A33" s="23">
        <v>21</v>
      </c>
      <c r="B33" s="23"/>
      <c r="C33" s="23" t="s">
        <v>36</v>
      </c>
      <c r="D33" s="23"/>
      <c r="E33" s="23"/>
      <c r="F33" s="23"/>
      <c r="G33" s="23" t="s">
        <v>82</v>
      </c>
      <c r="H33" s="23">
        <v>0.5</v>
      </c>
      <c r="I33" s="23">
        <v>50259</v>
      </c>
      <c r="J33" s="57"/>
      <c r="K33" s="29">
        <f t="shared" si="4"/>
        <v>25129.5</v>
      </c>
      <c r="L33" s="23"/>
      <c r="M33" s="23"/>
      <c r="N33" s="23"/>
      <c r="O33" s="23"/>
      <c r="P33" s="23"/>
      <c r="Q33" s="23"/>
      <c r="R33" s="23"/>
      <c r="S33" s="57">
        <f t="shared" si="2"/>
        <v>2512.9500000000003</v>
      </c>
      <c r="T33" s="57">
        <f t="shared" si="5"/>
        <v>27642.45</v>
      </c>
      <c r="U33" s="66"/>
    </row>
    <row r="34" spans="1:21" s="15" customFormat="1" ht="15">
      <c r="A34" s="30">
        <v>22</v>
      </c>
      <c r="B34" s="23"/>
      <c r="C34" s="23" t="s">
        <v>36</v>
      </c>
      <c r="D34" s="23"/>
      <c r="E34" s="23"/>
      <c r="F34" s="23"/>
      <c r="G34" s="23" t="s">
        <v>82</v>
      </c>
      <c r="H34" s="23">
        <v>0.5</v>
      </c>
      <c r="I34" s="23">
        <v>50259</v>
      </c>
      <c r="J34" s="57"/>
      <c r="K34" s="29">
        <f t="shared" si="4"/>
        <v>25129.5</v>
      </c>
      <c r="L34" s="23"/>
      <c r="M34" s="23"/>
      <c r="N34" s="23"/>
      <c r="O34" s="23"/>
      <c r="P34" s="29"/>
      <c r="Q34" s="23"/>
      <c r="R34" s="23"/>
      <c r="S34" s="57">
        <f t="shared" si="2"/>
        <v>2512.9500000000003</v>
      </c>
      <c r="T34" s="57">
        <f t="shared" si="5"/>
        <v>27642.45</v>
      </c>
      <c r="U34" s="66"/>
    </row>
    <row r="35" spans="1:21" s="15" customFormat="1" ht="15">
      <c r="A35" s="23">
        <v>23</v>
      </c>
      <c r="B35" s="23"/>
      <c r="C35" s="23" t="s">
        <v>36</v>
      </c>
      <c r="D35" s="23"/>
      <c r="E35" s="23"/>
      <c r="F35" s="23"/>
      <c r="G35" s="23" t="s">
        <v>82</v>
      </c>
      <c r="H35" s="23">
        <v>0.5</v>
      </c>
      <c r="I35" s="23">
        <v>50259</v>
      </c>
      <c r="J35" s="57"/>
      <c r="K35" s="29">
        <f t="shared" si="4"/>
        <v>25129.5</v>
      </c>
      <c r="L35" s="23"/>
      <c r="M35" s="23"/>
      <c r="N35" s="23"/>
      <c r="O35" s="23"/>
      <c r="P35" s="29"/>
      <c r="Q35" s="23"/>
      <c r="R35" s="23"/>
      <c r="S35" s="57">
        <f t="shared" si="2"/>
        <v>2512.9500000000003</v>
      </c>
      <c r="T35" s="57">
        <f t="shared" si="5"/>
        <v>27642.45</v>
      </c>
      <c r="U35" s="66"/>
    </row>
    <row r="36" spans="1:21" s="15" customFormat="1" ht="15">
      <c r="A36" s="23">
        <v>24</v>
      </c>
      <c r="B36" s="23"/>
      <c r="C36" s="23" t="s">
        <v>37</v>
      </c>
      <c r="D36" s="23"/>
      <c r="E36" s="23"/>
      <c r="F36" s="23"/>
      <c r="G36" s="23" t="s">
        <v>81</v>
      </c>
      <c r="H36" s="23">
        <v>0.5</v>
      </c>
      <c r="I36" s="23">
        <v>51144</v>
      </c>
      <c r="J36" s="57"/>
      <c r="K36" s="29">
        <f t="shared" si="4"/>
        <v>25572</v>
      </c>
      <c r="L36" s="23"/>
      <c r="M36" s="23"/>
      <c r="N36" s="23"/>
      <c r="O36" s="23"/>
      <c r="P36" s="29"/>
      <c r="Q36" s="23"/>
      <c r="R36" s="23"/>
      <c r="S36" s="57">
        <f t="shared" si="2"/>
        <v>2557.2000000000003</v>
      </c>
      <c r="T36" s="57">
        <f t="shared" si="5"/>
        <v>28129.2</v>
      </c>
      <c r="U36" s="66"/>
    </row>
    <row r="37" spans="1:21" s="15" customFormat="1" ht="15">
      <c r="A37" s="23">
        <v>25</v>
      </c>
      <c r="B37" s="23"/>
      <c r="C37" s="23" t="s">
        <v>37</v>
      </c>
      <c r="D37" s="23"/>
      <c r="E37" s="23"/>
      <c r="F37" s="23"/>
      <c r="G37" s="23" t="s">
        <v>81</v>
      </c>
      <c r="H37" s="23">
        <v>0.5</v>
      </c>
      <c r="I37" s="23">
        <v>51144</v>
      </c>
      <c r="J37" s="57"/>
      <c r="K37" s="29">
        <f t="shared" si="4"/>
        <v>25572</v>
      </c>
      <c r="L37" s="23"/>
      <c r="M37" s="23"/>
      <c r="N37" s="23"/>
      <c r="O37" s="23"/>
      <c r="P37" s="29"/>
      <c r="Q37" s="23"/>
      <c r="R37" s="23"/>
      <c r="S37" s="57">
        <f t="shared" si="2"/>
        <v>2557.2000000000003</v>
      </c>
      <c r="T37" s="57">
        <f t="shared" si="5"/>
        <v>28129.2</v>
      </c>
      <c r="U37" s="66"/>
    </row>
    <row r="38" spans="1:21" s="32" customFormat="1" ht="15">
      <c r="A38" s="23">
        <v>26</v>
      </c>
      <c r="B38" s="30"/>
      <c r="C38" s="30" t="s">
        <v>56</v>
      </c>
      <c r="D38" s="30"/>
      <c r="E38" s="30"/>
      <c r="F38" s="30"/>
      <c r="G38" s="30" t="s">
        <v>82</v>
      </c>
      <c r="H38" s="30">
        <v>1</v>
      </c>
      <c r="I38" s="30">
        <v>50259</v>
      </c>
      <c r="J38" s="57"/>
      <c r="K38" s="29">
        <f t="shared" si="4"/>
        <v>50259</v>
      </c>
      <c r="L38" s="30"/>
      <c r="M38" s="30"/>
      <c r="N38" s="30"/>
      <c r="O38" s="30"/>
      <c r="P38" s="31"/>
      <c r="Q38" s="30"/>
      <c r="R38" s="30"/>
      <c r="S38" s="57">
        <f t="shared" si="2"/>
        <v>5025.900000000001</v>
      </c>
      <c r="T38" s="57">
        <f t="shared" si="5"/>
        <v>55284.9</v>
      </c>
      <c r="U38" s="66"/>
    </row>
    <row r="39" spans="1:21" s="15" customFormat="1" ht="15">
      <c r="A39" s="23">
        <v>27</v>
      </c>
      <c r="B39" s="23"/>
      <c r="C39" s="23" t="s">
        <v>36</v>
      </c>
      <c r="D39" s="23"/>
      <c r="E39" s="23"/>
      <c r="F39" s="23"/>
      <c r="G39" s="23" t="s">
        <v>82</v>
      </c>
      <c r="H39" s="23">
        <v>0.5</v>
      </c>
      <c r="I39" s="23">
        <v>50259</v>
      </c>
      <c r="J39" s="57"/>
      <c r="K39" s="29">
        <f t="shared" si="4"/>
        <v>25129.5</v>
      </c>
      <c r="L39" s="23"/>
      <c r="M39" s="23"/>
      <c r="N39" s="23"/>
      <c r="O39" s="23"/>
      <c r="P39" s="29"/>
      <c r="Q39" s="23"/>
      <c r="R39" s="23"/>
      <c r="S39" s="57">
        <f t="shared" si="2"/>
        <v>2512.9500000000003</v>
      </c>
      <c r="T39" s="57">
        <f t="shared" si="5"/>
        <v>27642.45</v>
      </c>
      <c r="U39" s="66"/>
    </row>
    <row r="40" spans="1:21" s="15" customFormat="1" ht="15">
      <c r="A40" s="23">
        <v>28</v>
      </c>
      <c r="B40" s="23"/>
      <c r="C40" s="23" t="s">
        <v>62</v>
      </c>
      <c r="D40" s="23"/>
      <c r="E40" s="23"/>
      <c r="F40" s="23"/>
      <c r="G40" s="23" t="s">
        <v>82</v>
      </c>
      <c r="H40" s="23">
        <v>1</v>
      </c>
      <c r="I40" s="23">
        <v>50259</v>
      </c>
      <c r="J40" s="57"/>
      <c r="K40" s="29">
        <f t="shared" si="4"/>
        <v>50259</v>
      </c>
      <c r="L40" s="23"/>
      <c r="M40" s="23"/>
      <c r="N40" s="23"/>
      <c r="O40" s="23"/>
      <c r="P40" s="29"/>
      <c r="Q40" s="23"/>
      <c r="R40" s="23"/>
      <c r="S40" s="57">
        <f t="shared" si="2"/>
        <v>5025.900000000001</v>
      </c>
      <c r="T40" s="57">
        <f t="shared" si="5"/>
        <v>55284.9</v>
      </c>
      <c r="U40" s="66"/>
    </row>
    <row r="41" spans="1:21" s="15" customFormat="1" ht="15">
      <c r="A41" s="23">
        <v>29</v>
      </c>
      <c r="B41" s="23"/>
      <c r="C41" s="23" t="s">
        <v>38</v>
      </c>
      <c r="D41" s="23" t="s">
        <v>66</v>
      </c>
      <c r="E41" s="23"/>
      <c r="F41" s="23"/>
      <c r="G41" s="23" t="s">
        <v>83</v>
      </c>
      <c r="H41" s="73">
        <v>0.75</v>
      </c>
      <c r="I41" s="23">
        <v>49021</v>
      </c>
      <c r="J41" s="57"/>
      <c r="K41" s="29">
        <f t="shared" si="4"/>
        <v>36765.75</v>
      </c>
      <c r="L41" s="23"/>
      <c r="M41" s="23"/>
      <c r="N41" s="23"/>
      <c r="O41" s="23"/>
      <c r="P41" s="23"/>
      <c r="Q41" s="23"/>
      <c r="R41" s="23"/>
      <c r="S41" s="57">
        <f t="shared" si="2"/>
        <v>3676.5750000000003</v>
      </c>
      <c r="T41" s="57">
        <f t="shared" si="5"/>
        <v>40442.325</v>
      </c>
      <c r="U41" s="66"/>
    </row>
    <row r="42" spans="1:21" s="15" customFormat="1" ht="15">
      <c r="A42" s="23">
        <v>30</v>
      </c>
      <c r="B42" s="23"/>
      <c r="C42" s="23" t="s">
        <v>38</v>
      </c>
      <c r="D42" s="23"/>
      <c r="E42" s="23"/>
      <c r="F42" s="23"/>
      <c r="G42" s="23" t="s">
        <v>83</v>
      </c>
      <c r="H42" s="73">
        <v>0.75</v>
      </c>
      <c r="I42" s="23">
        <v>49021</v>
      </c>
      <c r="J42" s="57"/>
      <c r="K42" s="29">
        <f t="shared" si="4"/>
        <v>36765.75</v>
      </c>
      <c r="L42" s="23"/>
      <c r="M42" s="23"/>
      <c r="N42" s="23"/>
      <c r="O42" s="23"/>
      <c r="P42" s="23"/>
      <c r="Q42" s="23"/>
      <c r="R42" s="23"/>
      <c r="S42" s="57">
        <f t="shared" si="2"/>
        <v>3676.5750000000003</v>
      </c>
      <c r="T42" s="57">
        <f t="shared" si="5"/>
        <v>40442.325</v>
      </c>
      <c r="U42" s="66"/>
    </row>
    <row r="43" spans="1:21" s="15" customFormat="1" ht="15">
      <c r="A43" s="23">
        <v>31</v>
      </c>
      <c r="B43" s="23"/>
      <c r="C43" s="23" t="s">
        <v>87</v>
      </c>
      <c r="D43" s="23"/>
      <c r="E43" s="23"/>
      <c r="F43" s="23"/>
      <c r="G43" s="23" t="s">
        <v>84</v>
      </c>
      <c r="H43" s="23">
        <v>1.5</v>
      </c>
      <c r="I43" s="23">
        <v>49729</v>
      </c>
      <c r="J43" s="57"/>
      <c r="K43" s="29">
        <f t="shared" si="4"/>
        <v>74593.5</v>
      </c>
      <c r="L43" s="23"/>
      <c r="M43" s="29">
        <v>5309.1</v>
      </c>
      <c r="N43" s="27"/>
      <c r="O43" s="27"/>
      <c r="P43" s="29"/>
      <c r="Q43" s="29"/>
      <c r="R43" s="29"/>
      <c r="S43" s="57">
        <f t="shared" si="2"/>
        <v>7459.35</v>
      </c>
      <c r="T43" s="57">
        <f t="shared" si="5"/>
        <v>87361.95000000001</v>
      </c>
      <c r="U43" s="66"/>
    </row>
    <row r="44" spans="1:21" s="15" customFormat="1" ht="15">
      <c r="A44" s="23">
        <v>32</v>
      </c>
      <c r="B44" s="23"/>
      <c r="C44" s="23" t="s">
        <v>87</v>
      </c>
      <c r="D44" s="23"/>
      <c r="E44" s="23"/>
      <c r="F44" s="23"/>
      <c r="G44" s="23" t="s">
        <v>84</v>
      </c>
      <c r="H44" s="23">
        <v>1.5</v>
      </c>
      <c r="I44" s="23">
        <v>49729</v>
      </c>
      <c r="J44" s="57"/>
      <c r="K44" s="29">
        <f t="shared" si="4"/>
        <v>74593.5</v>
      </c>
      <c r="L44" s="23"/>
      <c r="M44" s="29">
        <v>5309.1</v>
      </c>
      <c r="N44" s="27"/>
      <c r="O44" s="27"/>
      <c r="P44" s="29"/>
      <c r="Q44" s="29"/>
      <c r="R44" s="29"/>
      <c r="S44" s="57">
        <f t="shared" si="2"/>
        <v>7459.35</v>
      </c>
      <c r="T44" s="57">
        <f t="shared" si="5"/>
        <v>87361.95000000001</v>
      </c>
      <c r="U44" s="66"/>
    </row>
    <row r="45" spans="1:21" s="15" customFormat="1" ht="15">
      <c r="A45" s="23">
        <v>33</v>
      </c>
      <c r="B45" s="23"/>
      <c r="C45" s="23" t="s">
        <v>87</v>
      </c>
      <c r="D45" s="23"/>
      <c r="E45" s="23"/>
      <c r="F45" s="23"/>
      <c r="G45" s="23" t="s">
        <v>84</v>
      </c>
      <c r="H45" s="23">
        <v>1.5</v>
      </c>
      <c r="I45" s="23">
        <v>49729</v>
      </c>
      <c r="J45" s="57"/>
      <c r="K45" s="29">
        <f t="shared" si="4"/>
        <v>74593.5</v>
      </c>
      <c r="L45" s="23"/>
      <c r="M45" s="29">
        <v>1769.7</v>
      </c>
      <c r="N45" s="29">
        <v>5309.1</v>
      </c>
      <c r="O45" s="27"/>
      <c r="P45" s="29"/>
      <c r="Q45" s="29"/>
      <c r="R45" s="29"/>
      <c r="S45" s="57">
        <f t="shared" si="2"/>
        <v>7459.35</v>
      </c>
      <c r="T45" s="57">
        <f t="shared" si="5"/>
        <v>89131.65000000001</v>
      </c>
      <c r="U45" s="66"/>
    </row>
    <row r="46" spans="1:21" s="15" customFormat="1" ht="15">
      <c r="A46" s="23">
        <v>34</v>
      </c>
      <c r="B46" s="23"/>
      <c r="C46" s="23" t="s">
        <v>87</v>
      </c>
      <c r="D46" s="23"/>
      <c r="E46" s="23"/>
      <c r="F46" s="23"/>
      <c r="G46" s="23" t="s">
        <v>84</v>
      </c>
      <c r="H46" s="23">
        <v>1.5</v>
      </c>
      <c r="I46" s="23">
        <v>49729</v>
      </c>
      <c r="J46" s="57"/>
      <c r="K46" s="29">
        <f t="shared" si="4"/>
        <v>74593.5</v>
      </c>
      <c r="L46" s="23"/>
      <c r="M46" s="29">
        <v>5309.1</v>
      </c>
      <c r="N46" s="29"/>
      <c r="O46" s="27"/>
      <c r="P46" s="29"/>
      <c r="Q46" s="29"/>
      <c r="R46" s="29"/>
      <c r="S46" s="57">
        <f t="shared" si="2"/>
        <v>7459.35</v>
      </c>
      <c r="T46" s="57">
        <f t="shared" si="5"/>
        <v>87361.95000000001</v>
      </c>
      <c r="U46" s="66"/>
    </row>
    <row r="47" spans="1:21" s="15" customFormat="1" ht="15">
      <c r="A47" s="23">
        <v>35</v>
      </c>
      <c r="B47" s="23"/>
      <c r="C47" s="23" t="s">
        <v>87</v>
      </c>
      <c r="D47" s="23"/>
      <c r="E47" s="23"/>
      <c r="F47" s="23"/>
      <c r="G47" s="23" t="s">
        <v>84</v>
      </c>
      <c r="H47" s="23">
        <v>1.5</v>
      </c>
      <c r="I47" s="23">
        <v>49729</v>
      </c>
      <c r="J47" s="57"/>
      <c r="K47" s="29">
        <f t="shared" si="4"/>
        <v>74593.5</v>
      </c>
      <c r="L47" s="23"/>
      <c r="M47" s="29">
        <v>5309.1</v>
      </c>
      <c r="N47" s="29"/>
      <c r="O47" s="27"/>
      <c r="P47" s="29"/>
      <c r="Q47" s="29"/>
      <c r="R47" s="29"/>
      <c r="S47" s="57">
        <f t="shared" si="2"/>
        <v>7459.35</v>
      </c>
      <c r="T47" s="57">
        <f t="shared" si="5"/>
        <v>87361.95000000001</v>
      </c>
      <c r="U47" s="66"/>
    </row>
    <row r="48" spans="1:21" s="15" customFormat="1" ht="15">
      <c r="A48" s="23">
        <v>36</v>
      </c>
      <c r="B48" s="23"/>
      <c r="C48" s="23" t="s">
        <v>87</v>
      </c>
      <c r="D48" s="23"/>
      <c r="E48" s="23"/>
      <c r="F48" s="23"/>
      <c r="G48" s="23" t="s">
        <v>84</v>
      </c>
      <c r="H48" s="23">
        <v>1.5</v>
      </c>
      <c r="I48" s="23">
        <v>49729</v>
      </c>
      <c r="J48" s="57"/>
      <c r="K48" s="29">
        <f t="shared" si="4"/>
        <v>74593.5</v>
      </c>
      <c r="L48" s="23"/>
      <c r="M48" s="29">
        <v>1769.7</v>
      </c>
      <c r="N48" s="29">
        <v>5309.1</v>
      </c>
      <c r="O48" s="27"/>
      <c r="P48" s="29"/>
      <c r="Q48" s="29"/>
      <c r="R48" s="29"/>
      <c r="S48" s="57">
        <f t="shared" si="2"/>
        <v>7459.35</v>
      </c>
      <c r="T48" s="57">
        <f t="shared" si="5"/>
        <v>89131.65000000001</v>
      </c>
      <c r="U48" s="66"/>
    </row>
    <row r="49" spans="1:21" s="15" customFormat="1" ht="15">
      <c r="A49" s="23">
        <v>37</v>
      </c>
      <c r="B49" s="23"/>
      <c r="C49" s="23" t="s">
        <v>87</v>
      </c>
      <c r="D49" s="23"/>
      <c r="E49" s="23"/>
      <c r="F49" s="23"/>
      <c r="G49" s="23" t="s">
        <v>84</v>
      </c>
      <c r="H49" s="23">
        <v>1</v>
      </c>
      <c r="I49" s="23">
        <v>49729</v>
      </c>
      <c r="J49" s="57"/>
      <c r="K49" s="29">
        <f t="shared" si="4"/>
        <v>49729</v>
      </c>
      <c r="L49" s="23"/>
      <c r="M49" s="29">
        <v>3539</v>
      </c>
      <c r="N49" s="27"/>
      <c r="O49" s="27"/>
      <c r="P49" s="29"/>
      <c r="Q49" s="29"/>
      <c r="R49" s="29"/>
      <c r="S49" s="57">
        <f t="shared" si="2"/>
        <v>4972.900000000001</v>
      </c>
      <c r="T49" s="57">
        <f t="shared" si="5"/>
        <v>58240.9</v>
      </c>
      <c r="U49" s="66"/>
    </row>
    <row r="50" spans="1:21" s="15" customFormat="1" ht="15">
      <c r="A50" s="23">
        <v>38</v>
      </c>
      <c r="B50" s="23"/>
      <c r="C50" s="23" t="s">
        <v>87</v>
      </c>
      <c r="D50" s="23"/>
      <c r="E50" s="23"/>
      <c r="F50" s="23"/>
      <c r="G50" s="23" t="s">
        <v>84</v>
      </c>
      <c r="H50" s="23">
        <v>0.5</v>
      </c>
      <c r="I50" s="23">
        <v>49729</v>
      </c>
      <c r="J50" s="57"/>
      <c r="K50" s="29">
        <f t="shared" si="4"/>
        <v>24864.5</v>
      </c>
      <c r="L50" s="23"/>
      <c r="M50" s="29">
        <v>1769.7</v>
      </c>
      <c r="N50" s="27"/>
      <c r="O50" s="27"/>
      <c r="P50" s="29"/>
      <c r="Q50" s="29"/>
      <c r="R50" s="29"/>
      <c r="S50" s="57">
        <f t="shared" si="2"/>
        <v>2486.4500000000003</v>
      </c>
      <c r="T50" s="57">
        <f t="shared" si="5"/>
        <v>29120.65</v>
      </c>
      <c r="U50" s="66"/>
    </row>
    <row r="51" spans="1:21" s="15" customFormat="1" ht="15">
      <c r="A51" s="23">
        <v>39</v>
      </c>
      <c r="B51" s="23"/>
      <c r="C51" s="23" t="s">
        <v>87</v>
      </c>
      <c r="D51" s="23"/>
      <c r="E51" s="23"/>
      <c r="F51" s="23"/>
      <c r="G51" s="23" t="s">
        <v>84</v>
      </c>
      <c r="H51" s="23">
        <v>1.5</v>
      </c>
      <c r="I51" s="23">
        <v>49729</v>
      </c>
      <c r="J51" s="57"/>
      <c r="K51" s="29">
        <f t="shared" si="4"/>
        <v>74593.5</v>
      </c>
      <c r="L51" s="23"/>
      <c r="M51" s="29">
        <v>5309.1</v>
      </c>
      <c r="N51" s="27"/>
      <c r="O51" s="27"/>
      <c r="P51" s="29"/>
      <c r="Q51" s="29"/>
      <c r="R51" s="29"/>
      <c r="S51" s="57">
        <f t="shared" si="2"/>
        <v>7459.35</v>
      </c>
      <c r="T51" s="57">
        <f t="shared" si="5"/>
        <v>87361.95000000001</v>
      </c>
      <c r="U51" s="66"/>
    </row>
    <row r="52" spans="1:21" s="15" customFormat="1" ht="15">
      <c r="A52" s="23">
        <v>40</v>
      </c>
      <c r="B52" s="23"/>
      <c r="C52" s="23" t="s">
        <v>39</v>
      </c>
      <c r="D52" s="23"/>
      <c r="E52" s="23"/>
      <c r="F52" s="23"/>
      <c r="G52" s="23" t="s">
        <v>83</v>
      </c>
      <c r="H52" s="23">
        <v>1</v>
      </c>
      <c r="I52" s="23">
        <v>49021</v>
      </c>
      <c r="J52" s="57"/>
      <c r="K52" s="29">
        <f t="shared" si="4"/>
        <v>49021</v>
      </c>
      <c r="L52" s="23"/>
      <c r="M52" s="23"/>
      <c r="N52" s="23"/>
      <c r="O52" s="23"/>
      <c r="P52" s="23"/>
      <c r="Q52" s="23"/>
      <c r="R52" s="23"/>
      <c r="S52" s="57">
        <f t="shared" si="2"/>
        <v>4902.1</v>
      </c>
      <c r="T52" s="57">
        <f t="shared" si="5"/>
        <v>53923.1</v>
      </c>
      <c r="U52" s="66"/>
    </row>
    <row r="53" spans="1:21" s="15" customFormat="1" ht="15">
      <c r="A53" s="23">
        <v>41</v>
      </c>
      <c r="B53" s="23"/>
      <c r="C53" s="23" t="s">
        <v>40</v>
      </c>
      <c r="D53" s="23"/>
      <c r="E53" s="23"/>
      <c r="F53" s="23"/>
      <c r="G53" s="23" t="s">
        <v>83</v>
      </c>
      <c r="H53" s="23">
        <v>1</v>
      </c>
      <c r="I53" s="23">
        <v>49021</v>
      </c>
      <c r="J53" s="57"/>
      <c r="K53" s="29">
        <f t="shared" si="4"/>
        <v>49021</v>
      </c>
      <c r="L53" s="23"/>
      <c r="M53" s="23"/>
      <c r="N53" s="23"/>
      <c r="O53" s="23"/>
      <c r="P53" s="23"/>
      <c r="Q53" s="23"/>
      <c r="R53" s="23"/>
      <c r="S53" s="57">
        <f t="shared" si="2"/>
        <v>4902.1</v>
      </c>
      <c r="T53" s="57">
        <f t="shared" si="5"/>
        <v>53923.1</v>
      </c>
      <c r="U53" s="66"/>
    </row>
    <row r="54" spans="1:21" s="15" customFormat="1" ht="15">
      <c r="A54" s="23">
        <v>42</v>
      </c>
      <c r="B54" s="23"/>
      <c r="C54" s="23" t="s">
        <v>40</v>
      </c>
      <c r="D54" s="23"/>
      <c r="E54" s="23"/>
      <c r="F54" s="23"/>
      <c r="G54" s="23" t="s">
        <v>83</v>
      </c>
      <c r="H54" s="23">
        <v>1</v>
      </c>
      <c r="I54" s="23">
        <v>49021</v>
      </c>
      <c r="J54" s="57"/>
      <c r="K54" s="29">
        <f t="shared" si="4"/>
        <v>49021</v>
      </c>
      <c r="L54" s="23"/>
      <c r="M54" s="23"/>
      <c r="N54" s="23"/>
      <c r="O54" s="23"/>
      <c r="P54" s="23"/>
      <c r="Q54" s="23"/>
      <c r="R54" s="23"/>
      <c r="S54" s="57">
        <f t="shared" si="2"/>
        <v>4902.1</v>
      </c>
      <c r="T54" s="57">
        <f t="shared" si="5"/>
        <v>53923.1</v>
      </c>
      <c r="U54" s="66"/>
    </row>
    <row r="55" spans="1:21" s="15" customFormat="1" ht="15">
      <c r="A55" s="23">
        <v>43</v>
      </c>
      <c r="B55" s="23"/>
      <c r="C55" s="23" t="s">
        <v>41</v>
      </c>
      <c r="D55" s="23"/>
      <c r="E55" s="23"/>
      <c r="F55" s="23"/>
      <c r="G55" s="23" t="s">
        <v>83</v>
      </c>
      <c r="H55" s="27">
        <v>1</v>
      </c>
      <c r="I55" s="23">
        <v>49021</v>
      </c>
      <c r="J55" s="57"/>
      <c r="K55" s="29">
        <f t="shared" si="4"/>
        <v>49021</v>
      </c>
      <c r="L55" s="23"/>
      <c r="M55" s="23"/>
      <c r="N55" s="23"/>
      <c r="O55" s="23"/>
      <c r="P55" s="29">
        <v>11848</v>
      </c>
      <c r="Q55" s="29">
        <v>1382</v>
      </c>
      <c r="R55" s="27"/>
      <c r="S55" s="57">
        <f t="shared" si="2"/>
        <v>4902.1</v>
      </c>
      <c r="T55" s="57">
        <f t="shared" si="5"/>
        <v>67153.1</v>
      </c>
      <c r="U55" s="66"/>
    </row>
    <row r="56" spans="1:22" s="15" customFormat="1" ht="15">
      <c r="A56" s="23">
        <v>44</v>
      </c>
      <c r="B56" s="23"/>
      <c r="C56" s="23" t="s">
        <v>41</v>
      </c>
      <c r="D56" s="23"/>
      <c r="E56" s="23"/>
      <c r="F56" s="23"/>
      <c r="G56" s="23" t="s">
        <v>83</v>
      </c>
      <c r="H56" s="27">
        <v>1</v>
      </c>
      <c r="I56" s="23">
        <v>49021</v>
      </c>
      <c r="J56" s="57"/>
      <c r="K56" s="29">
        <f t="shared" si="4"/>
        <v>49021</v>
      </c>
      <c r="L56" s="23"/>
      <c r="M56" s="23"/>
      <c r="N56" s="23"/>
      <c r="O56" s="23"/>
      <c r="P56" s="29">
        <v>11848</v>
      </c>
      <c r="Q56" s="29">
        <v>1382</v>
      </c>
      <c r="R56" s="27"/>
      <c r="S56" s="57">
        <f t="shared" si="2"/>
        <v>4902.1</v>
      </c>
      <c r="T56" s="57">
        <f t="shared" si="5"/>
        <v>67153.1</v>
      </c>
      <c r="U56" s="66"/>
      <c r="V56" s="15" t="s">
        <v>66</v>
      </c>
    </row>
    <row r="57" spans="1:21" s="15" customFormat="1" ht="15">
      <c r="A57" s="23">
        <v>45</v>
      </c>
      <c r="B57" s="23"/>
      <c r="C57" s="23" t="s">
        <v>41</v>
      </c>
      <c r="D57" s="23"/>
      <c r="E57" s="23"/>
      <c r="F57" s="23"/>
      <c r="G57" s="23" t="s">
        <v>83</v>
      </c>
      <c r="H57" s="27">
        <v>1</v>
      </c>
      <c r="I57" s="23">
        <v>49021</v>
      </c>
      <c r="J57" s="57"/>
      <c r="K57" s="29">
        <f t="shared" si="4"/>
        <v>49021</v>
      </c>
      <c r="L57" s="23"/>
      <c r="M57" s="23"/>
      <c r="N57" s="23"/>
      <c r="O57" s="23"/>
      <c r="P57" s="29">
        <v>11848</v>
      </c>
      <c r="Q57" s="29">
        <v>1382</v>
      </c>
      <c r="R57" s="27"/>
      <c r="S57" s="57">
        <f t="shared" si="2"/>
        <v>4902.1</v>
      </c>
      <c r="T57" s="57">
        <f t="shared" si="5"/>
        <v>67153.1</v>
      </c>
      <c r="U57" s="66"/>
    </row>
    <row r="58" spans="1:21" s="15" customFormat="1" ht="15">
      <c r="A58" s="23">
        <v>46</v>
      </c>
      <c r="B58" s="23"/>
      <c r="C58" s="23" t="s">
        <v>106</v>
      </c>
      <c r="D58" s="23"/>
      <c r="E58" s="23"/>
      <c r="F58" s="23"/>
      <c r="G58" s="23" t="s">
        <v>82</v>
      </c>
      <c r="H58" s="27">
        <v>1</v>
      </c>
      <c r="I58" s="23">
        <v>50259</v>
      </c>
      <c r="J58" s="57"/>
      <c r="K58" s="29">
        <f t="shared" si="4"/>
        <v>50259</v>
      </c>
      <c r="L58" s="23"/>
      <c r="M58" s="23"/>
      <c r="N58" s="23"/>
      <c r="O58" s="23"/>
      <c r="P58" s="27"/>
      <c r="Q58" s="27"/>
      <c r="R58" s="27"/>
      <c r="S58" s="57">
        <f t="shared" si="2"/>
        <v>5025.900000000001</v>
      </c>
      <c r="T58" s="57">
        <f t="shared" si="5"/>
        <v>55284.9</v>
      </c>
      <c r="U58" s="66"/>
    </row>
    <row r="59" spans="1:21" s="15" customFormat="1" ht="15">
      <c r="A59" s="23">
        <v>47</v>
      </c>
      <c r="B59" s="23"/>
      <c r="C59" s="23" t="s">
        <v>106</v>
      </c>
      <c r="D59" s="23"/>
      <c r="E59" s="23"/>
      <c r="F59" s="23"/>
      <c r="G59" s="23" t="s">
        <v>82</v>
      </c>
      <c r="H59" s="27">
        <v>0.5</v>
      </c>
      <c r="I59" s="23">
        <v>50259</v>
      </c>
      <c r="J59" s="57"/>
      <c r="K59" s="29">
        <f t="shared" si="4"/>
        <v>25129.5</v>
      </c>
      <c r="L59" s="23"/>
      <c r="M59" s="23"/>
      <c r="N59" s="23"/>
      <c r="O59" s="23"/>
      <c r="P59" s="27"/>
      <c r="Q59" s="27"/>
      <c r="R59" s="27"/>
      <c r="S59" s="57">
        <f t="shared" si="2"/>
        <v>2512.9500000000003</v>
      </c>
      <c r="T59" s="57">
        <f t="shared" si="5"/>
        <v>27642.45</v>
      </c>
      <c r="U59" s="66"/>
    </row>
    <row r="60" spans="1:21" s="15" customFormat="1" ht="15">
      <c r="A60" s="23">
        <v>48</v>
      </c>
      <c r="B60" s="23"/>
      <c r="C60" s="23" t="s">
        <v>106</v>
      </c>
      <c r="D60" s="23"/>
      <c r="E60" s="23"/>
      <c r="F60" s="23"/>
      <c r="G60" s="23" t="s">
        <v>82</v>
      </c>
      <c r="H60" s="27">
        <v>0.5</v>
      </c>
      <c r="I60" s="23">
        <v>50259</v>
      </c>
      <c r="J60" s="57"/>
      <c r="K60" s="29">
        <f t="shared" si="4"/>
        <v>25129.5</v>
      </c>
      <c r="L60" s="23"/>
      <c r="M60" s="23"/>
      <c r="N60" s="23"/>
      <c r="O60" s="23"/>
      <c r="P60" s="27"/>
      <c r="Q60" s="27"/>
      <c r="R60" s="27"/>
      <c r="S60" s="57">
        <f t="shared" si="2"/>
        <v>2512.9500000000003</v>
      </c>
      <c r="T60" s="57">
        <f t="shared" si="5"/>
        <v>27642.45</v>
      </c>
      <c r="U60" s="66"/>
    </row>
    <row r="61" spans="1:21" s="15" customFormat="1" ht="15.75" thickBot="1">
      <c r="A61" s="24"/>
      <c r="B61" s="17" t="s">
        <v>42</v>
      </c>
      <c r="C61" s="17"/>
      <c r="D61" s="17"/>
      <c r="E61" s="17"/>
      <c r="F61" s="17"/>
      <c r="G61" s="19"/>
      <c r="H61" s="17">
        <f aca="true" t="shared" si="6" ref="H61:N61">SUM(H13:H60)</f>
        <v>41</v>
      </c>
      <c r="I61" s="17">
        <f t="shared" si="6"/>
        <v>3034327</v>
      </c>
      <c r="J61" s="58">
        <f t="shared" si="6"/>
        <v>911393.75</v>
      </c>
      <c r="K61" s="58">
        <f t="shared" si="6"/>
        <v>2654906.5</v>
      </c>
      <c r="L61" s="17">
        <f t="shared" si="6"/>
        <v>0</v>
      </c>
      <c r="M61" s="17">
        <f t="shared" si="6"/>
        <v>35393.6</v>
      </c>
      <c r="N61" s="17">
        <f t="shared" si="6"/>
        <v>10618.2</v>
      </c>
      <c r="O61" s="17"/>
      <c r="P61" s="17">
        <f>SUM(P13:P60)</f>
        <v>35544</v>
      </c>
      <c r="Q61" s="17">
        <f>SUM(Q13:Q60)</f>
        <v>4146</v>
      </c>
      <c r="R61" s="17"/>
      <c r="S61" s="58">
        <f>SUM(S13:S60)</f>
        <v>265490.65000000014</v>
      </c>
      <c r="T61" s="62">
        <f>SUM(T13:T60)</f>
        <v>3006099.0500000003</v>
      </c>
      <c r="U61" s="62">
        <f>SUM(U13:U60)</f>
        <v>144151</v>
      </c>
    </row>
    <row r="62" spans="1:21" s="15" customFormat="1" ht="15">
      <c r="A62" s="23">
        <v>1</v>
      </c>
      <c r="B62" s="24"/>
      <c r="C62" s="24" t="s">
        <v>43</v>
      </c>
      <c r="D62" s="24" t="s">
        <v>57</v>
      </c>
      <c r="E62" s="24" t="s">
        <v>107</v>
      </c>
      <c r="F62" s="24" t="s">
        <v>127</v>
      </c>
      <c r="G62" s="24" t="s">
        <v>77</v>
      </c>
      <c r="H62" s="24">
        <v>0.5</v>
      </c>
      <c r="I62" s="24">
        <v>61055</v>
      </c>
      <c r="J62" s="57">
        <f>I62*1.25</f>
        <v>76318.75</v>
      </c>
      <c r="K62" s="57">
        <f>H62*J62</f>
        <v>38159.375</v>
      </c>
      <c r="L62" s="24"/>
      <c r="M62" s="24"/>
      <c r="N62" s="24"/>
      <c r="O62" s="24"/>
      <c r="P62" s="24"/>
      <c r="Q62" s="24"/>
      <c r="R62" s="24"/>
      <c r="S62" s="57">
        <f aca="true" t="shared" si="7" ref="S62:S92">K62*10%</f>
        <v>3815.9375</v>
      </c>
      <c r="T62" s="57">
        <f>K62+L62+M62+N62+O62+P62+Q62+R62+S62</f>
        <v>41975.3125</v>
      </c>
      <c r="U62" s="65">
        <v>8565</v>
      </c>
    </row>
    <row r="63" spans="1:21" s="15" customFormat="1" ht="15">
      <c r="A63" s="23">
        <v>2</v>
      </c>
      <c r="B63" s="24"/>
      <c r="C63" s="24" t="s">
        <v>43</v>
      </c>
      <c r="D63" s="24" t="s">
        <v>29</v>
      </c>
      <c r="E63" s="24" t="s">
        <v>107</v>
      </c>
      <c r="F63" s="24" t="s">
        <v>128</v>
      </c>
      <c r="G63" s="24" t="s">
        <v>75</v>
      </c>
      <c r="H63" s="24">
        <v>0.5</v>
      </c>
      <c r="I63" s="24">
        <v>63355</v>
      </c>
      <c r="J63" s="57">
        <f>I63*1.25</f>
        <v>79193.75</v>
      </c>
      <c r="K63" s="57">
        <f>H63*J63</f>
        <v>39596.875</v>
      </c>
      <c r="L63" s="24"/>
      <c r="M63" s="24"/>
      <c r="N63" s="24"/>
      <c r="O63" s="24"/>
      <c r="P63" s="24"/>
      <c r="Q63" s="24"/>
      <c r="R63" s="24"/>
      <c r="S63" s="57">
        <f t="shared" si="7"/>
        <v>3959.6875</v>
      </c>
      <c r="T63" s="57">
        <f aca="true" t="shared" si="8" ref="T63:T92">K63+L63+M63+N63+O63+P63+Q63+R63+S63</f>
        <v>43556.5625</v>
      </c>
      <c r="U63" s="66">
        <v>8565</v>
      </c>
    </row>
    <row r="64" spans="1:21" s="15" customFormat="1" ht="15">
      <c r="A64" s="23">
        <v>3</v>
      </c>
      <c r="B64" s="23"/>
      <c r="C64" s="23" t="s">
        <v>59</v>
      </c>
      <c r="D64" s="23" t="s">
        <v>29</v>
      </c>
      <c r="E64" s="23" t="s">
        <v>60</v>
      </c>
      <c r="F64" s="23" t="s">
        <v>102</v>
      </c>
      <c r="G64" s="24" t="s">
        <v>108</v>
      </c>
      <c r="H64" s="23">
        <v>1.5</v>
      </c>
      <c r="I64" s="23">
        <v>95741</v>
      </c>
      <c r="J64" s="57">
        <f>I64*1.25</f>
        <v>119676.25</v>
      </c>
      <c r="K64" s="57">
        <f>H64*J64</f>
        <v>179514.375</v>
      </c>
      <c r="L64" s="23"/>
      <c r="M64" s="23"/>
      <c r="N64" s="23"/>
      <c r="O64" s="23">
        <v>7079</v>
      </c>
      <c r="P64" s="23"/>
      <c r="Q64" s="23"/>
      <c r="R64" s="24">
        <v>47870</v>
      </c>
      <c r="S64" s="57">
        <f t="shared" si="7"/>
        <v>17951.4375</v>
      </c>
      <c r="T64" s="57">
        <f t="shared" si="8"/>
        <v>252414.8125</v>
      </c>
      <c r="U64" s="66">
        <v>56146</v>
      </c>
    </row>
    <row r="65" spans="1:21" s="15" customFormat="1" ht="15">
      <c r="A65" s="23">
        <v>4</v>
      </c>
      <c r="B65" s="23"/>
      <c r="C65" s="23" t="s">
        <v>59</v>
      </c>
      <c r="D65" s="23" t="s">
        <v>29</v>
      </c>
      <c r="E65" s="23" t="s">
        <v>107</v>
      </c>
      <c r="F65" s="23" t="s">
        <v>129</v>
      </c>
      <c r="G65" s="24" t="s">
        <v>105</v>
      </c>
      <c r="H65" s="23">
        <v>0.5</v>
      </c>
      <c r="I65" s="23">
        <v>79460</v>
      </c>
      <c r="J65" s="57">
        <f>I65*1.25</f>
        <v>99325</v>
      </c>
      <c r="K65" s="57">
        <f>H65*J65</f>
        <v>49662.5</v>
      </c>
      <c r="L65" s="23"/>
      <c r="M65" s="33"/>
      <c r="N65" s="23"/>
      <c r="O65" s="23">
        <v>3539</v>
      </c>
      <c r="P65" s="23"/>
      <c r="Q65" s="23"/>
      <c r="R65" s="24"/>
      <c r="S65" s="57">
        <f t="shared" si="7"/>
        <v>4966.25</v>
      </c>
      <c r="T65" s="57">
        <f t="shared" si="8"/>
        <v>58167.75</v>
      </c>
      <c r="U65" s="66">
        <v>10658</v>
      </c>
    </row>
    <row r="66" spans="1:21" s="15" customFormat="1" ht="15">
      <c r="A66" s="69">
        <v>5</v>
      </c>
      <c r="B66" s="23"/>
      <c r="C66" s="23" t="s">
        <v>130</v>
      </c>
      <c r="D66" s="23" t="s">
        <v>29</v>
      </c>
      <c r="E66" s="23" t="s">
        <v>92</v>
      </c>
      <c r="F66" s="23" t="s">
        <v>131</v>
      </c>
      <c r="G66" s="23" t="s">
        <v>91</v>
      </c>
      <c r="H66" s="23">
        <v>1</v>
      </c>
      <c r="I66" s="23">
        <v>73620</v>
      </c>
      <c r="J66" s="57">
        <f>I66*1.25</f>
        <v>92025</v>
      </c>
      <c r="K66" s="57">
        <f>H66*J66</f>
        <v>92025</v>
      </c>
      <c r="L66" s="23"/>
      <c r="M66" s="23"/>
      <c r="N66" s="23"/>
      <c r="O66" s="23"/>
      <c r="P66" s="23"/>
      <c r="Q66" s="23"/>
      <c r="R66" s="24"/>
      <c r="S66" s="57">
        <f t="shared" si="7"/>
        <v>9202.5</v>
      </c>
      <c r="T66" s="57">
        <f t="shared" si="8"/>
        <v>101227.5</v>
      </c>
      <c r="U66" s="66">
        <v>20148</v>
      </c>
    </row>
    <row r="67" spans="1:21" s="15" customFormat="1" ht="15">
      <c r="A67" s="23">
        <v>6</v>
      </c>
      <c r="B67" s="23"/>
      <c r="C67" s="23" t="s">
        <v>93</v>
      </c>
      <c r="D67" s="23" t="s">
        <v>29</v>
      </c>
      <c r="E67" s="23"/>
      <c r="F67" s="24" t="s">
        <v>132</v>
      </c>
      <c r="G67" s="23" t="s">
        <v>72</v>
      </c>
      <c r="H67" s="23">
        <v>0.5</v>
      </c>
      <c r="I67" s="23">
        <v>78929</v>
      </c>
      <c r="J67" s="57"/>
      <c r="K67" s="57">
        <f>I67*H67</f>
        <v>39464.5</v>
      </c>
      <c r="L67" s="23">
        <v>2655</v>
      </c>
      <c r="M67" s="23"/>
      <c r="N67" s="23"/>
      <c r="O67" s="23"/>
      <c r="P67" s="23"/>
      <c r="Q67" s="23"/>
      <c r="R67" s="24"/>
      <c r="S67" s="57">
        <f t="shared" si="7"/>
        <v>3946.4500000000003</v>
      </c>
      <c r="T67" s="57">
        <f t="shared" si="8"/>
        <v>46065.95</v>
      </c>
      <c r="U67" s="66"/>
    </row>
    <row r="68" spans="1:21" s="15" customFormat="1" ht="15">
      <c r="A68" s="23">
        <v>7</v>
      </c>
      <c r="B68" s="23"/>
      <c r="C68" s="23" t="s">
        <v>93</v>
      </c>
      <c r="D68" s="23" t="s">
        <v>53</v>
      </c>
      <c r="E68" s="23" t="s">
        <v>107</v>
      </c>
      <c r="F68" s="24" t="s">
        <v>51</v>
      </c>
      <c r="G68" s="23" t="s">
        <v>73</v>
      </c>
      <c r="H68" s="23">
        <v>0.5</v>
      </c>
      <c r="I68" s="23">
        <v>58577</v>
      </c>
      <c r="J68" s="57"/>
      <c r="K68" s="57">
        <f>I68*H68</f>
        <v>29288.5</v>
      </c>
      <c r="L68" s="23">
        <v>2655</v>
      </c>
      <c r="M68" s="23"/>
      <c r="N68" s="23"/>
      <c r="O68" s="23"/>
      <c r="P68" s="23"/>
      <c r="Q68" s="23"/>
      <c r="R68" s="24"/>
      <c r="S68" s="57">
        <f t="shared" si="7"/>
        <v>2928.8500000000004</v>
      </c>
      <c r="T68" s="57">
        <f t="shared" si="8"/>
        <v>34872.35</v>
      </c>
      <c r="U68" s="66"/>
    </row>
    <row r="69" spans="1:21" s="15" customFormat="1" ht="15">
      <c r="A69" s="23">
        <v>8</v>
      </c>
      <c r="B69" s="23"/>
      <c r="C69" s="23" t="s">
        <v>44</v>
      </c>
      <c r="D69" s="23" t="s">
        <v>29</v>
      </c>
      <c r="E69" s="23"/>
      <c r="F69" s="24" t="s">
        <v>132</v>
      </c>
      <c r="G69" s="23" t="s">
        <v>76</v>
      </c>
      <c r="H69" s="23">
        <v>1</v>
      </c>
      <c r="I69" s="23">
        <v>86007</v>
      </c>
      <c r="J69" s="57"/>
      <c r="K69" s="57">
        <f>I69*H69</f>
        <v>86007</v>
      </c>
      <c r="L69" s="34">
        <v>5309</v>
      </c>
      <c r="M69" s="27"/>
      <c r="N69" s="23"/>
      <c r="O69" s="23"/>
      <c r="P69" s="23"/>
      <c r="Q69" s="23"/>
      <c r="R69" s="24"/>
      <c r="S69" s="57">
        <f t="shared" si="7"/>
        <v>8600.7</v>
      </c>
      <c r="T69" s="57">
        <f t="shared" si="8"/>
        <v>99916.7</v>
      </c>
      <c r="U69" s="66"/>
    </row>
    <row r="70" spans="1:21" s="15" customFormat="1" ht="15">
      <c r="A70" s="23">
        <v>9</v>
      </c>
      <c r="B70" s="23"/>
      <c r="C70" s="23" t="s">
        <v>63</v>
      </c>
      <c r="D70" s="23" t="s">
        <v>29</v>
      </c>
      <c r="E70" s="23" t="s">
        <v>67</v>
      </c>
      <c r="F70" s="23" t="s">
        <v>133</v>
      </c>
      <c r="G70" s="23" t="s">
        <v>96</v>
      </c>
      <c r="H70" s="23">
        <v>1.5</v>
      </c>
      <c r="I70" s="23">
        <v>86715</v>
      </c>
      <c r="J70" s="57">
        <f aca="true" t="shared" si="9" ref="J70:J80">I70*1.25</f>
        <v>108393.75</v>
      </c>
      <c r="K70" s="57">
        <f aca="true" t="shared" si="10" ref="K70:K80">H70*J70</f>
        <v>162590.625</v>
      </c>
      <c r="L70" s="35"/>
      <c r="M70" s="36"/>
      <c r="N70" s="23"/>
      <c r="O70" s="23">
        <v>7079</v>
      </c>
      <c r="P70" s="23"/>
      <c r="Q70" s="23"/>
      <c r="R70" s="24"/>
      <c r="S70" s="57">
        <f t="shared" si="7"/>
        <v>16259.0625</v>
      </c>
      <c r="T70" s="57">
        <f t="shared" si="8"/>
        <v>185928.6875</v>
      </c>
      <c r="U70" s="66">
        <v>35770</v>
      </c>
    </row>
    <row r="71" spans="1:21" s="15" customFormat="1" ht="15">
      <c r="A71" s="23">
        <v>10</v>
      </c>
      <c r="B71" s="23"/>
      <c r="C71" s="23" t="s">
        <v>46</v>
      </c>
      <c r="D71" s="23" t="s">
        <v>29</v>
      </c>
      <c r="E71" s="23" t="s">
        <v>107</v>
      </c>
      <c r="F71" s="23" t="s">
        <v>102</v>
      </c>
      <c r="G71" s="23" t="s">
        <v>75</v>
      </c>
      <c r="H71" s="23">
        <v>0.25</v>
      </c>
      <c r="I71" s="23">
        <v>74150</v>
      </c>
      <c r="J71" s="57">
        <f t="shared" si="9"/>
        <v>92687.5</v>
      </c>
      <c r="K71" s="57">
        <f t="shared" si="10"/>
        <v>23171.875</v>
      </c>
      <c r="L71" s="29"/>
      <c r="M71" s="29"/>
      <c r="N71" s="23"/>
      <c r="O71" s="23"/>
      <c r="P71" s="23"/>
      <c r="Q71" s="23"/>
      <c r="R71" s="24"/>
      <c r="S71" s="57">
        <f t="shared" si="7"/>
        <v>2317.1875</v>
      </c>
      <c r="T71" s="57">
        <f t="shared" si="8"/>
        <v>25489.0625</v>
      </c>
      <c r="U71" s="66">
        <v>5098</v>
      </c>
    </row>
    <row r="72" spans="1:21" s="15" customFormat="1" ht="15">
      <c r="A72" s="23">
        <v>11</v>
      </c>
      <c r="B72" s="23"/>
      <c r="C72" s="23" t="s">
        <v>46</v>
      </c>
      <c r="D72" s="23" t="s">
        <v>29</v>
      </c>
      <c r="E72" s="23" t="s">
        <v>107</v>
      </c>
      <c r="F72" s="23" t="s">
        <v>147</v>
      </c>
      <c r="G72" s="23" t="s">
        <v>75</v>
      </c>
      <c r="H72" s="23">
        <v>0.25</v>
      </c>
      <c r="I72" s="23">
        <v>69726</v>
      </c>
      <c r="J72" s="57">
        <f t="shared" si="9"/>
        <v>87157.5</v>
      </c>
      <c r="K72" s="57">
        <f t="shared" si="10"/>
        <v>21789.375</v>
      </c>
      <c r="L72" s="29"/>
      <c r="M72" s="29"/>
      <c r="N72" s="23"/>
      <c r="O72" s="23"/>
      <c r="P72" s="23"/>
      <c r="Q72" s="23"/>
      <c r="R72" s="24"/>
      <c r="S72" s="57">
        <f t="shared" si="7"/>
        <v>2178.9375</v>
      </c>
      <c r="T72" s="57">
        <f t="shared" si="8"/>
        <v>23968.3125</v>
      </c>
      <c r="U72" s="66">
        <v>5098</v>
      </c>
    </row>
    <row r="73" spans="1:21" s="15" customFormat="1" ht="15">
      <c r="A73" s="23">
        <v>12</v>
      </c>
      <c r="B73" s="23"/>
      <c r="C73" s="23" t="s">
        <v>46</v>
      </c>
      <c r="D73" s="23" t="s">
        <v>29</v>
      </c>
      <c r="E73" s="23" t="s">
        <v>107</v>
      </c>
      <c r="F73" s="23" t="s">
        <v>148</v>
      </c>
      <c r="G73" s="23" t="s">
        <v>75</v>
      </c>
      <c r="H73" s="23">
        <v>0.25</v>
      </c>
      <c r="I73" s="23">
        <v>65656</v>
      </c>
      <c r="J73" s="57">
        <f t="shared" si="9"/>
        <v>82070</v>
      </c>
      <c r="K73" s="57">
        <f t="shared" si="10"/>
        <v>20517.5</v>
      </c>
      <c r="L73" s="29"/>
      <c r="M73" s="29"/>
      <c r="N73" s="23"/>
      <c r="O73" s="23"/>
      <c r="P73" s="23"/>
      <c r="Q73" s="23"/>
      <c r="R73" s="24"/>
      <c r="S73" s="57">
        <f t="shared" si="7"/>
        <v>2051.75</v>
      </c>
      <c r="T73" s="57">
        <f t="shared" si="8"/>
        <v>22569.25</v>
      </c>
      <c r="U73" s="66">
        <v>5098</v>
      </c>
    </row>
    <row r="74" spans="1:21" s="15" customFormat="1" ht="15">
      <c r="A74" s="23">
        <v>13</v>
      </c>
      <c r="B74" s="23"/>
      <c r="C74" s="23" t="s">
        <v>46</v>
      </c>
      <c r="D74" s="23" t="s">
        <v>53</v>
      </c>
      <c r="E74" s="23" t="s">
        <v>92</v>
      </c>
      <c r="F74" s="23" t="s">
        <v>145</v>
      </c>
      <c r="G74" s="23" t="s">
        <v>144</v>
      </c>
      <c r="H74" s="23">
        <v>0.5</v>
      </c>
      <c r="I74" s="23">
        <v>75212</v>
      </c>
      <c r="J74" s="57">
        <f t="shared" si="9"/>
        <v>94015</v>
      </c>
      <c r="K74" s="57">
        <f t="shared" si="10"/>
        <v>47007.5</v>
      </c>
      <c r="L74" s="29"/>
      <c r="M74" s="29"/>
      <c r="N74" s="23"/>
      <c r="O74" s="23"/>
      <c r="P74" s="23"/>
      <c r="Q74" s="23"/>
      <c r="R74" s="24"/>
      <c r="S74" s="57">
        <f t="shared" si="7"/>
        <v>4700.75</v>
      </c>
      <c r="T74" s="57">
        <f t="shared" si="8"/>
        <v>51708.25</v>
      </c>
      <c r="U74" s="66">
        <v>10123</v>
      </c>
    </row>
    <row r="75" spans="1:21" s="15" customFormat="1" ht="15">
      <c r="A75" s="23">
        <v>14</v>
      </c>
      <c r="B75" s="23"/>
      <c r="C75" s="23" t="s">
        <v>46</v>
      </c>
      <c r="D75" s="23" t="s">
        <v>149</v>
      </c>
      <c r="E75" s="23" t="s">
        <v>107</v>
      </c>
      <c r="F75" s="23" t="s">
        <v>150</v>
      </c>
      <c r="G75" s="23" t="s">
        <v>75</v>
      </c>
      <c r="H75" s="23">
        <v>0.5</v>
      </c>
      <c r="I75" s="23">
        <v>74150</v>
      </c>
      <c r="J75" s="57">
        <f t="shared" si="9"/>
        <v>92687.5</v>
      </c>
      <c r="K75" s="57">
        <f t="shared" si="10"/>
        <v>46343.75</v>
      </c>
      <c r="L75" s="29"/>
      <c r="M75" s="29"/>
      <c r="N75" s="23"/>
      <c r="O75" s="23"/>
      <c r="P75" s="23"/>
      <c r="Q75" s="23"/>
      <c r="R75" s="24"/>
      <c r="S75" s="57">
        <f t="shared" si="7"/>
        <v>4634.375</v>
      </c>
      <c r="T75" s="57">
        <f t="shared" si="8"/>
        <v>50978.125</v>
      </c>
      <c r="U75" s="66">
        <v>20246</v>
      </c>
    </row>
    <row r="76" spans="1:21" s="15" customFormat="1" ht="15">
      <c r="A76" s="23">
        <v>15</v>
      </c>
      <c r="B76" s="23"/>
      <c r="C76" s="23" t="s">
        <v>46</v>
      </c>
      <c r="D76" s="23" t="s">
        <v>29</v>
      </c>
      <c r="E76" s="23" t="s">
        <v>107</v>
      </c>
      <c r="F76" s="23" t="s">
        <v>78</v>
      </c>
      <c r="G76" s="23" t="s">
        <v>75</v>
      </c>
      <c r="H76" s="23">
        <v>0.5</v>
      </c>
      <c r="I76" s="23">
        <v>74150</v>
      </c>
      <c r="J76" s="57">
        <f t="shared" si="9"/>
        <v>92687.5</v>
      </c>
      <c r="K76" s="57">
        <f t="shared" si="10"/>
        <v>46343.75</v>
      </c>
      <c r="L76" s="29"/>
      <c r="M76" s="29"/>
      <c r="N76" s="23"/>
      <c r="O76" s="23"/>
      <c r="P76" s="23"/>
      <c r="Q76" s="23"/>
      <c r="R76" s="24"/>
      <c r="S76" s="57">
        <f t="shared" si="7"/>
        <v>4634.375</v>
      </c>
      <c r="T76" s="57">
        <f t="shared" si="8"/>
        <v>50978.125</v>
      </c>
      <c r="U76" s="66">
        <v>15293</v>
      </c>
    </row>
    <row r="77" spans="1:21" s="15" customFormat="1" ht="15">
      <c r="A77" s="23">
        <v>16</v>
      </c>
      <c r="B77" s="23"/>
      <c r="C77" s="23" t="s">
        <v>46</v>
      </c>
      <c r="D77" s="23" t="s">
        <v>29</v>
      </c>
      <c r="E77" s="23" t="s">
        <v>107</v>
      </c>
      <c r="F77" s="23" t="s">
        <v>78</v>
      </c>
      <c r="G77" s="23" t="s">
        <v>75</v>
      </c>
      <c r="H77" s="23">
        <v>0.5</v>
      </c>
      <c r="I77" s="23">
        <v>74150</v>
      </c>
      <c r="J77" s="57">
        <f t="shared" si="9"/>
        <v>92687.5</v>
      </c>
      <c r="K77" s="57">
        <f t="shared" si="10"/>
        <v>46343.75</v>
      </c>
      <c r="L77" s="29"/>
      <c r="M77" s="29"/>
      <c r="N77" s="23"/>
      <c r="O77" s="23"/>
      <c r="P77" s="23"/>
      <c r="Q77" s="23"/>
      <c r="R77" s="24"/>
      <c r="S77" s="57">
        <f t="shared" si="7"/>
        <v>4634.375</v>
      </c>
      <c r="T77" s="57">
        <f t="shared" si="8"/>
        <v>50978.125</v>
      </c>
      <c r="U77" s="66">
        <v>10196</v>
      </c>
    </row>
    <row r="78" spans="1:21" s="15" customFormat="1" ht="15">
      <c r="A78" s="23">
        <v>17</v>
      </c>
      <c r="B78" s="23"/>
      <c r="C78" s="23" t="s">
        <v>46</v>
      </c>
      <c r="D78" s="23" t="s">
        <v>29</v>
      </c>
      <c r="E78" s="23" t="s">
        <v>107</v>
      </c>
      <c r="F78" s="23" t="s">
        <v>146</v>
      </c>
      <c r="G78" s="23" t="s">
        <v>75</v>
      </c>
      <c r="H78" s="23">
        <v>0.25</v>
      </c>
      <c r="I78" s="23">
        <v>72912</v>
      </c>
      <c r="J78" s="57">
        <f t="shared" si="9"/>
        <v>91140</v>
      </c>
      <c r="K78" s="57">
        <f t="shared" si="10"/>
        <v>22785</v>
      </c>
      <c r="L78" s="29"/>
      <c r="M78" s="29"/>
      <c r="N78" s="23"/>
      <c r="O78" s="23"/>
      <c r="P78" s="23"/>
      <c r="Q78" s="23"/>
      <c r="R78" s="24"/>
      <c r="S78" s="57">
        <f t="shared" si="7"/>
        <v>2278.5</v>
      </c>
      <c r="T78" s="57">
        <f t="shared" si="8"/>
        <v>25063.5</v>
      </c>
      <c r="U78" s="66">
        <v>4940</v>
      </c>
    </row>
    <row r="79" spans="1:21" s="15" customFormat="1" ht="15">
      <c r="A79" s="23">
        <v>18</v>
      </c>
      <c r="B79" s="23"/>
      <c r="C79" s="23" t="s">
        <v>46</v>
      </c>
      <c r="D79" s="23" t="s">
        <v>29</v>
      </c>
      <c r="E79" s="23" t="s">
        <v>107</v>
      </c>
      <c r="F79" s="23" t="s">
        <v>151</v>
      </c>
      <c r="G79" s="23" t="s">
        <v>75</v>
      </c>
      <c r="H79" s="23">
        <v>0.5</v>
      </c>
      <c r="I79" s="23">
        <v>68133</v>
      </c>
      <c r="J79" s="57">
        <f t="shared" si="9"/>
        <v>85166.25</v>
      </c>
      <c r="K79" s="57">
        <f t="shared" si="10"/>
        <v>42583.125</v>
      </c>
      <c r="L79" s="29"/>
      <c r="M79" s="29"/>
      <c r="N79" s="23"/>
      <c r="O79" s="23"/>
      <c r="P79" s="23"/>
      <c r="Q79" s="23"/>
      <c r="R79" s="24"/>
      <c r="S79" s="57">
        <f t="shared" si="7"/>
        <v>4258.3125</v>
      </c>
      <c r="T79" s="57">
        <f t="shared" si="8"/>
        <v>46841.4375</v>
      </c>
      <c r="U79" s="66">
        <v>4283</v>
      </c>
    </row>
    <row r="80" spans="1:21" s="15" customFormat="1" ht="15">
      <c r="A80" s="23">
        <v>18</v>
      </c>
      <c r="B80" s="23"/>
      <c r="C80" s="23" t="s">
        <v>46</v>
      </c>
      <c r="D80" s="23" t="s">
        <v>29</v>
      </c>
      <c r="E80" s="23" t="s">
        <v>107</v>
      </c>
      <c r="F80" s="23" t="s">
        <v>51</v>
      </c>
      <c r="G80" s="23" t="s">
        <v>75</v>
      </c>
      <c r="H80" s="23">
        <v>0.5</v>
      </c>
      <c r="I80" s="23">
        <v>62293</v>
      </c>
      <c r="J80" s="57">
        <f t="shared" si="9"/>
        <v>77866.25</v>
      </c>
      <c r="K80" s="57">
        <f t="shared" si="10"/>
        <v>38933.125</v>
      </c>
      <c r="L80" s="29"/>
      <c r="M80" s="29"/>
      <c r="N80" s="23"/>
      <c r="O80" s="23"/>
      <c r="P80" s="23"/>
      <c r="Q80" s="23"/>
      <c r="R80" s="24"/>
      <c r="S80" s="57">
        <f t="shared" si="7"/>
        <v>3893.3125</v>
      </c>
      <c r="T80" s="57">
        <f t="shared" si="8"/>
        <v>42826.4375</v>
      </c>
      <c r="U80" s="66">
        <v>4283</v>
      </c>
    </row>
    <row r="81" spans="1:21" s="15" customFormat="1" ht="15">
      <c r="A81" s="23">
        <v>19</v>
      </c>
      <c r="B81" s="28"/>
      <c r="C81" s="23" t="s">
        <v>47</v>
      </c>
      <c r="D81" s="23" t="s">
        <v>29</v>
      </c>
      <c r="E81" s="37"/>
      <c r="F81" s="28" t="s">
        <v>134</v>
      </c>
      <c r="G81" s="23" t="s">
        <v>72</v>
      </c>
      <c r="H81" s="37">
        <v>1</v>
      </c>
      <c r="I81" s="34">
        <v>78929</v>
      </c>
      <c r="J81" s="57"/>
      <c r="K81" s="57">
        <f>I81*H81</f>
        <v>78929</v>
      </c>
      <c r="L81" s="29"/>
      <c r="M81" s="29"/>
      <c r="N81" s="23"/>
      <c r="O81" s="23"/>
      <c r="P81" s="23"/>
      <c r="Q81" s="23"/>
      <c r="R81" s="24"/>
      <c r="S81" s="57">
        <f t="shared" si="7"/>
        <v>7892.900000000001</v>
      </c>
      <c r="T81" s="57">
        <f t="shared" si="8"/>
        <v>86821.9</v>
      </c>
      <c r="U81" s="66"/>
    </row>
    <row r="82" spans="1:21" s="15" customFormat="1" ht="15">
      <c r="A82" s="23">
        <v>20</v>
      </c>
      <c r="B82" s="23"/>
      <c r="C82" s="23" t="s">
        <v>95</v>
      </c>
      <c r="D82" s="23" t="s">
        <v>29</v>
      </c>
      <c r="E82" s="23"/>
      <c r="F82" s="23" t="s">
        <v>135</v>
      </c>
      <c r="G82" s="23" t="s">
        <v>75</v>
      </c>
      <c r="H82" s="23">
        <v>0.5</v>
      </c>
      <c r="I82" s="23">
        <v>69726</v>
      </c>
      <c r="J82" s="57"/>
      <c r="K82" s="57">
        <f aca="true" t="shared" si="11" ref="K82:K92">I82*H82</f>
        <v>34863</v>
      </c>
      <c r="L82" s="29"/>
      <c r="M82" s="29"/>
      <c r="N82" s="23"/>
      <c r="O82" s="23"/>
      <c r="P82" s="23"/>
      <c r="Q82" s="23"/>
      <c r="R82" s="24"/>
      <c r="S82" s="57">
        <f t="shared" si="7"/>
        <v>3486.3</v>
      </c>
      <c r="T82" s="57">
        <f t="shared" si="8"/>
        <v>38349.3</v>
      </c>
      <c r="U82" s="66"/>
    </row>
    <row r="83" spans="1:21" s="15" customFormat="1" ht="15">
      <c r="A83" s="23">
        <v>21</v>
      </c>
      <c r="B83" s="40"/>
      <c r="C83" s="40" t="s">
        <v>95</v>
      </c>
      <c r="D83" s="40" t="s">
        <v>29</v>
      </c>
      <c r="E83" s="40"/>
      <c r="F83" s="40" t="s">
        <v>143</v>
      </c>
      <c r="G83" s="40" t="s">
        <v>75</v>
      </c>
      <c r="H83" s="40">
        <v>0.5</v>
      </c>
      <c r="I83" s="40">
        <v>74150</v>
      </c>
      <c r="J83" s="57"/>
      <c r="K83" s="57">
        <f t="shared" si="11"/>
        <v>37075</v>
      </c>
      <c r="L83" s="23"/>
      <c r="M83" s="23"/>
      <c r="N83" s="23"/>
      <c r="O83" s="23"/>
      <c r="P83" s="23"/>
      <c r="Q83" s="23"/>
      <c r="R83" s="24"/>
      <c r="S83" s="57">
        <f t="shared" si="7"/>
        <v>3707.5</v>
      </c>
      <c r="T83" s="57">
        <f t="shared" si="8"/>
        <v>40782.5</v>
      </c>
      <c r="U83" s="66"/>
    </row>
    <row r="84" spans="1:21" s="15" customFormat="1" ht="15">
      <c r="A84" s="23">
        <v>22</v>
      </c>
      <c r="B84" s="40"/>
      <c r="C84" s="40" t="s">
        <v>95</v>
      </c>
      <c r="D84" s="40" t="s">
        <v>29</v>
      </c>
      <c r="E84" s="40"/>
      <c r="F84" s="40" t="s">
        <v>136</v>
      </c>
      <c r="G84" s="40" t="s">
        <v>75</v>
      </c>
      <c r="H84" s="40">
        <v>1</v>
      </c>
      <c r="I84" s="40">
        <v>68133</v>
      </c>
      <c r="J84" s="57"/>
      <c r="K84" s="57">
        <f t="shared" si="11"/>
        <v>68133</v>
      </c>
      <c r="L84" s="23"/>
      <c r="M84" s="23"/>
      <c r="N84" s="23"/>
      <c r="O84" s="23"/>
      <c r="P84" s="23"/>
      <c r="Q84" s="23"/>
      <c r="R84" s="24"/>
      <c r="S84" s="57">
        <f t="shared" si="7"/>
        <v>6813.3</v>
      </c>
      <c r="T84" s="57">
        <f t="shared" si="8"/>
        <v>74946.3</v>
      </c>
      <c r="U84" s="66"/>
    </row>
    <row r="85" spans="1:21" s="15" customFormat="1" ht="15">
      <c r="A85" s="23">
        <v>23</v>
      </c>
      <c r="B85" s="40"/>
      <c r="C85" s="40" t="s">
        <v>95</v>
      </c>
      <c r="D85" s="40" t="s">
        <v>29</v>
      </c>
      <c r="E85" s="40" t="s">
        <v>107</v>
      </c>
      <c r="F85" s="40" t="s">
        <v>141</v>
      </c>
      <c r="G85" s="40" t="s">
        <v>75</v>
      </c>
      <c r="H85" s="40">
        <v>0.5</v>
      </c>
      <c r="I85" s="40">
        <v>72912</v>
      </c>
      <c r="J85" s="57"/>
      <c r="K85" s="57">
        <f t="shared" si="11"/>
        <v>36456</v>
      </c>
      <c r="L85" s="23"/>
      <c r="M85" s="23"/>
      <c r="N85" s="23"/>
      <c r="O85" s="23"/>
      <c r="P85" s="23"/>
      <c r="Q85" s="23"/>
      <c r="R85" s="24"/>
      <c r="S85" s="57">
        <f t="shared" si="7"/>
        <v>3645.6000000000004</v>
      </c>
      <c r="T85" s="57">
        <f t="shared" si="8"/>
        <v>40101.6</v>
      </c>
      <c r="U85" s="66"/>
    </row>
    <row r="86" spans="1:21" s="15" customFormat="1" ht="15">
      <c r="A86" s="23">
        <v>24</v>
      </c>
      <c r="B86" s="23"/>
      <c r="C86" s="23" t="s">
        <v>95</v>
      </c>
      <c r="D86" s="23" t="s">
        <v>53</v>
      </c>
      <c r="E86" s="23"/>
      <c r="F86" s="40" t="s">
        <v>51</v>
      </c>
      <c r="G86" s="23" t="s">
        <v>77</v>
      </c>
      <c r="H86" s="23">
        <v>0.25</v>
      </c>
      <c r="I86" s="40">
        <v>58754</v>
      </c>
      <c r="J86" s="57"/>
      <c r="K86" s="57">
        <f t="shared" si="11"/>
        <v>14688.5</v>
      </c>
      <c r="L86" s="23"/>
      <c r="M86" s="23"/>
      <c r="N86" s="23"/>
      <c r="O86" s="23"/>
      <c r="P86" s="23"/>
      <c r="Q86" s="23"/>
      <c r="R86" s="24"/>
      <c r="S86" s="57">
        <f t="shared" si="7"/>
        <v>1468.8500000000001</v>
      </c>
      <c r="T86" s="57">
        <f t="shared" si="8"/>
        <v>16157.35</v>
      </c>
      <c r="U86" s="66"/>
    </row>
    <row r="87" spans="1:21" s="15" customFormat="1" ht="15">
      <c r="A87" s="23">
        <v>25</v>
      </c>
      <c r="B87" s="23"/>
      <c r="C87" s="23" t="s">
        <v>95</v>
      </c>
      <c r="D87" s="23" t="s">
        <v>29</v>
      </c>
      <c r="E87" s="23"/>
      <c r="F87" s="23" t="s">
        <v>51</v>
      </c>
      <c r="G87" s="23" t="s">
        <v>75</v>
      </c>
      <c r="H87" s="23">
        <v>0.5</v>
      </c>
      <c r="I87" s="23">
        <v>62293</v>
      </c>
      <c r="J87" s="57"/>
      <c r="K87" s="57">
        <f t="shared" si="11"/>
        <v>31146.5</v>
      </c>
      <c r="L87" s="23"/>
      <c r="M87" s="23"/>
      <c r="N87" s="23"/>
      <c r="O87" s="23"/>
      <c r="P87" s="23"/>
      <c r="Q87" s="23"/>
      <c r="R87" s="24"/>
      <c r="S87" s="57">
        <f t="shared" si="7"/>
        <v>3114.65</v>
      </c>
      <c r="T87" s="57">
        <f t="shared" si="8"/>
        <v>34261.15</v>
      </c>
      <c r="U87" s="66"/>
    </row>
    <row r="88" spans="1:21" s="15" customFormat="1" ht="15">
      <c r="A88" s="23">
        <v>26</v>
      </c>
      <c r="B88" s="23"/>
      <c r="C88" s="23" t="s">
        <v>95</v>
      </c>
      <c r="D88" s="23" t="s">
        <v>60</v>
      </c>
      <c r="E88" s="23"/>
      <c r="F88" s="23" t="s">
        <v>137</v>
      </c>
      <c r="G88" s="23" t="s">
        <v>75</v>
      </c>
      <c r="H88" s="23">
        <v>0.75</v>
      </c>
      <c r="I88" s="23">
        <v>65656</v>
      </c>
      <c r="J88" s="57"/>
      <c r="K88" s="57">
        <f t="shared" si="11"/>
        <v>49242</v>
      </c>
      <c r="L88" s="23"/>
      <c r="M88" s="23"/>
      <c r="N88" s="23"/>
      <c r="O88" s="23"/>
      <c r="P88" s="23"/>
      <c r="Q88" s="23"/>
      <c r="R88" s="24"/>
      <c r="S88" s="57">
        <f t="shared" si="7"/>
        <v>4924.200000000001</v>
      </c>
      <c r="T88" s="57">
        <f t="shared" si="8"/>
        <v>54166.2</v>
      </c>
      <c r="U88" s="66"/>
    </row>
    <row r="89" spans="1:21" s="15" customFormat="1" ht="15">
      <c r="A89" s="23">
        <v>27</v>
      </c>
      <c r="B89" s="23"/>
      <c r="C89" s="23" t="s">
        <v>48</v>
      </c>
      <c r="D89" s="23" t="s">
        <v>29</v>
      </c>
      <c r="E89" s="23" t="s">
        <v>107</v>
      </c>
      <c r="F89" s="23" t="s">
        <v>142</v>
      </c>
      <c r="G89" s="23" t="s">
        <v>72</v>
      </c>
      <c r="H89" s="23">
        <v>0.5</v>
      </c>
      <c r="I89" s="23">
        <v>75566</v>
      </c>
      <c r="J89" s="57"/>
      <c r="K89" s="57">
        <f t="shared" si="11"/>
        <v>37783</v>
      </c>
      <c r="L89" s="23"/>
      <c r="M89" s="23"/>
      <c r="N89" s="23"/>
      <c r="O89" s="23"/>
      <c r="P89" s="23"/>
      <c r="Q89" s="23"/>
      <c r="R89" s="24"/>
      <c r="S89" s="57">
        <f t="shared" si="7"/>
        <v>3778.3</v>
      </c>
      <c r="T89" s="57">
        <f t="shared" si="8"/>
        <v>41561.3</v>
      </c>
      <c r="U89" s="66"/>
    </row>
    <row r="90" spans="1:21" s="39" customFormat="1" ht="14.25">
      <c r="A90" s="23">
        <v>28</v>
      </c>
      <c r="B90" s="23"/>
      <c r="C90" s="38" t="s">
        <v>49</v>
      </c>
      <c r="D90" s="38" t="s">
        <v>29</v>
      </c>
      <c r="E90" s="38"/>
      <c r="F90" s="38" t="s">
        <v>138</v>
      </c>
      <c r="G90" s="38" t="s">
        <v>72</v>
      </c>
      <c r="H90" s="38">
        <v>0.5</v>
      </c>
      <c r="I90" s="38">
        <v>83353</v>
      </c>
      <c r="J90" s="57"/>
      <c r="K90" s="57">
        <f t="shared" si="11"/>
        <v>41676.5</v>
      </c>
      <c r="L90" s="23"/>
      <c r="M90" s="23"/>
      <c r="N90" s="23"/>
      <c r="O90" s="23"/>
      <c r="P90" s="23"/>
      <c r="Q90" s="23"/>
      <c r="R90" s="24"/>
      <c r="S90" s="57">
        <f t="shared" si="7"/>
        <v>4167.650000000001</v>
      </c>
      <c r="T90" s="57">
        <f t="shared" si="8"/>
        <v>45844.15</v>
      </c>
      <c r="U90" s="66"/>
    </row>
    <row r="91" spans="1:21" s="11" customFormat="1" ht="12.75">
      <c r="A91" s="23">
        <v>29</v>
      </c>
      <c r="B91" s="23"/>
      <c r="C91" s="23" t="s">
        <v>48</v>
      </c>
      <c r="D91" s="23" t="s">
        <v>29</v>
      </c>
      <c r="E91" s="23" t="s">
        <v>107</v>
      </c>
      <c r="F91" s="23" t="s">
        <v>142</v>
      </c>
      <c r="G91" s="23" t="s">
        <v>72</v>
      </c>
      <c r="H91" s="23">
        <v>0.5</v>
      </c>
      <c r="I91" s="23">
        <v>75566</v>
      </c>
      <c r="J91" s="57"/>
      <c r="K91" s="57">
        <f t="shared" si="11"/>
        <v>37783</v>
      </c>
      <c r="L91" s="23"/>
      <c r="M91" s="23"/>
      <c r="N91" s="23"/>
      <c r="O91" s="23"/>
      <c r="P91" s="23"/>
      <c r="Q91" s="23"/>
      <c r="R91" s="24"/>
      <c r="S91" s="57">
        <f t="shared" si="7"/>
        <v>3778.3</v>
      </c>
      <c r="T91" s="57">
        <f t="shared" si="8"/>
        <v>41561.3</v>
      </c>
      <c r="U91" s="66"/>
    </row>
    <row r="92" spans="1:21" s="11" customFormat="1" ht="13.5" thickBot="1">
      <c r="A92" s="23">
        <v>30</v>
      </c>
      <c r="B92" s="23"/>
      <c r="C92" s="38" t="s">
        <v>49</v>
      </c>
      <c r="D92" s="38" t="s">
        <v>53</v>
      </c>
      <c r="E92" s="70"/>
      <c r="F92" s="23" t="s">
        <v>51</v>
      </c>
      <c r="G92" s="38" t="s">
        <v>73</v>
      </c>
      <c r="H92" s="38">
        <v>0.5</v>
      </c>
      <c r="I92" s="23">
        <v>58577</v>
      </c>
      <c r="J92" s="57"/>
      <c r="K92" s="57">
        <f t="shared" si="11"/>
        <v>29288.5</v>
      </c>
      <c r="L92" s="23"/>
      <c r="M92" s="23"/>
      <c r="N92" s="23"/>
      <c r="O92" s="23"/>
      <c r="P92" s="23"/>
      <c r="Q92" s="23"/>
      <c r="R92" s="24"/>
      <c r="S92" s="57">
        <f t="shared" si="7"/>
        <v>2928.8500000000004</v>
      </c>
      <c r="T92" s="57">
        <f t="shared" si="8"/>
        <v>32217.35</v>
      </c>
      <c r="U92" s="67"/>
    </row>
    <row r="93" spans="1:21" s="15" customFormat="1" ht="15.75" thickBot="1">
      <c r="A93" s="69"/>
      <c r="B93" s="17" t="s">
        <v>42</v>
      </c>
      <c r="C93" s="71"/>
      <c r="D93" s="16"/>
      <c r="E93" s="16"/>
      <c r="F93" s="16"/>
      <c r="G93" s="22"/>
      <c r="H93" s="16">
        <f aca="true" t="shared" si="12" ref="H93:U93">SUM(H62:H92)</f>
        <v>18.5</v>
      </c>
      <c r="I93" s="16">
        <f t="shared" si="12"/>
        <v>2237606</v>
      </c>
      <c r="J93" s="59">
        <f t="shared" si="12"/>
        <v>1463097.5</v>
      </c>
      <c r="K93" s="59">
        <f t="shared" si="12"/>
        <v>1569191.5</v>
      </c>
      <c r="L93" s="16">
        <f t="shared" si="12"/>
        <v>10619</v>
      </c>
      <c r="M93" s="16">
        <f t="shared" si="12"/>
        <v>0</v>
      </c>
      <c r="N93" s="16">
        <f t="shared" si="12"/>
        <v>0</v>
      </c>
      <c r="O93" s="16">
        <f t="shared" si="12"/>
        <v>17697</v>
      </c>
      <c r="P93" s="16">
        <f t="shared" si="12"/>
        <v>0</v>
      </c>
      <c r="Q93" s="16">
        <f t="shared" si="12"/>
        <v>0</v>
      </c>
      <c r="R93" s="16">
        <f t="shared" si="12"/>
        <v>47870</v>
      </c>
      <c r="S93" s="59">
        <f t="shared" si="12"/>
        <v>156919.15</v>
      </c>
      <c r="T93" s="63">
        <f t="shared" si="12"/>
        <v>1802296.6500000001</v>
      </c>
      <c r="U93" s="63">
        <f t="shared" si="12"/>
        <v>224510</v>
      </c>
    </row>
    <row r="94" spans="1:21" s="15" customFormat="1" ht="15">
      <c r="A94" s="23">
        <v>1</v>
      </c>
      <c r="B94" s="23"/>
      <c r="C94" s="23" t="s">
        <v>58</v>
      </c>
      <c r="D94" s="23" t="s">
        <v>29</v>
      </c>
      <c r="E94" s="23" t="s">
        <v>67</v>
      </c>
      <c r="F94" s="23" t="s">
        <v>139</v>
      </c>
      <c r="G94" s="23" t="s">
        <v>74</v>
      </c>
      <c r="H94" s="23">
        <v>1</v>
      </c>
      <c r="I94" s="23">
        <v>74504</v>
      </c>
      <c r="J94" s="57">
        <f>I94*1.25</f>
        <v>93130</v>
      </c>
      <c r="K94" s="57">
        <f>H94*J94</f>
        <v>93130</v>
      </c>
      <c r="L94" s="29"/>
      <c r="M94" s="29"/>
      <c r="N94" s="23"/>
      <c r="O94" s="23"/>
      <c r="P94" s="23"/>
      <c r="Q94" s="23"/>
      <c r="R94" s="23"/>
      <c r="S94" s="57">
        <f>K94*10%</f>
        <v>9313</v>
      </c>
      <c r="T94" s="57">
        <f>K94+L94+M94+N94+O94+P94+Q94+R94+S94</f>
        <v>102443</v>
      </c>
      <c r="U94" s="65">
        <v>19613</v>
      </c>
    </row>
    <row r="95" spans="1:21" s="15" customFormat="1" ht="15">
      <c r="A95" s="23">
        <v>3</v>
      </c>
      <c r="B95" s="23"/>
      <c r="C95" s="23" t="s">
        <v>58</v>
      </c>
      <c r="D95" s="23" t="s">
        <v>29</v>
      </c>
      <c r="E95" s="23" t="s">
        <v>92</v>
      </c>
      <c r="F95" s="23" t="s">
        <v>140</v>
      </c>
      <c r="G95" s="23" t="s">
        <v>91</v>
      </c>
      <c r="H95" s="23">
        <v>1</v>
      </c>
      <c r="I95" s="23">
        <v>76097</v>
      </c>
      <c r="J95" s="57">
        <f>I95*1.25</f>
        <v>95121.25</v>
      </c>
      <c r="K95" s="57">
        <f>H95*J95</f>
        <v>95121.25</v>
      </c>
      <c r="L95" s="29"/>
      <c r="M95" s="29"/>
      <c r="N95" s="23"/>
      <c r="O95" s="23"/>
      <c r="P95" s="23"/>
      <c r="Q95" s="23"/>
      <c r="R95" s="23"/>
      <c r="S95" s="57">
        <f>K95*10%</f>
        <v>9512.125</v>
      </c>
      <c r="T95" s="57">
        <f>K95+L95+M95+N95+O95+P95+Q95+R95+S95</f>
        <v>104633.375</v>
      </c>
      <c r="U95" s="66">
        <v>20586</v>
      </c>
    </row>
    <row r="96" spans="1:21" s="15" customFormat="1" ht="15">
      <c r="A96" s="23"/>
      <c r="B96" s="18" t="s">
        <v>42</v>
      </c>
      <c r="C96" s="18"/>
      <c r="D96" s="18"/>
      <c r="E96" s="18"/>
      <c r="F96" s="18"/>
      <c r="G96" s="18"/>
      <c r="H96" s="18">
        <f aca="true" t="shared" si="13" ref="H96:Q96">SUM(H94:H95)</f>
        <v>2</v>
      </c>
      <c r="I96" s="18">
        <f t="shared" si="13"/>
        <v>150601</v>
      </c>
      <c r="J96" s="60">
        <f t="shared" si="13"/>
        <v>188251.25</v>
      </c>
      <c r="K96" s="60">
        <f t="shared" si="13"/>
        <v>188251.25</v>
      </c>
      <c r="L96" s="18">
        <f t="shared" si="13"/>
        <v>0</v>
      </c>
      <c r="M96" s="18">
        <f t="shared" si="13"/>
        <v>0</v>
      </c>
      <c r="N96" s="18">
        <f t="shared" si="13"/>
        <v>0</v>
      </c>
      <c r="O96" s="18">
        <f t="shared" si="13"/>
        <v>0</v>
      </c>
      <c r="P96" s="18">
        <f t="shared" si="13"/>
        <v>0</v>
      </c>
      <c r="Q96" s="18">
        <f t="shared" si="13"/>
        <v>0</v>
      </c>
      <c r="R96" s="18"/>
      <c r="S96" s="60">
        <f>SUM(S94:S95)</f>
        <v>18825.125</v>
      </c>
      <c r="T96" s="64">
        <f>SUM(T94:T95)</f>
        <v>207076.375</v>
      </c>
      <c r="U96" s="64">
        <f>SUM(U94:U95)</f>
        <v>40199</v>
      </c>
    </row>
    <row r="97" spans="1:21" s="15" customFormat="1" ht="15">
      <c r="A97" s="25"/>
      <c r="B97" s="25"/>
      <c r="C97" s="25" t="s">
        <v>50</v>
      </c>
      <c r="D97" s="25"/>
      <c r="E97" s="25"/>
      <c r="F97" s="25"/>
      <c r="G97" s="26"/>
      <c r="H97" s="26">
        <f aca="true" t="shared" si="14" ref="H97:U97">H61+H93+H96</f>
        <v>61.5</v>
      </c>
      <c r="I97" s="26">
        <f t="shared" si="14"/>
        <v>5422534</v>
      </c>
      <c r="J97" s="61">
        <f t="shared" si="14"/>
        <v>2562742.5</v>
      </c>
      <c r="K97" s="61">
        <f t="shared" si="14"/>
        <v>4412349.25</v>
      </c>
      <c r="L97" s="26">
        <f t="shared" si="14"/>
        <v>10619</v>
      </c>
      <c r="M97" s="26">
        <f t="shared" si="14"/>
        <v>35393.6</v>
      </c>
      <c r="N97" s="26">
        <f t="shared" si="14"/>
        <v>10618.2</v>
      </c>
      <c r="O97" s="26">
        <f t="shared" si="14"/>
        <v>17697</v>
      </c>
      <c r="P97" s="26">
        <f t="shared" si="14"/>
        <v>35544</v>
      </c>
      <c r="Q97" s="26">
        <f t="shared" si="14"/>
        <v>4146</v>
      </c>
      <c r="R97" s="26">
        <f t="shared" si="14"/>
        <v>47870</v>
      </c>
      <c r="S97" s="61">
        <f t="shared" si="14"/>
        <v>441234.92500000016</v>
      </c>
      <c r="T97" s="61">
        <f t="shared" si="14"/>
        <v>5015472.075</v>
      </c>
      <c r="U97" s="61">
        <f t="shared" si="14"/>
        <v>408860</v>
      </c>
    </row>
    <row r="98" spans="1:19" s="15" customFormat="1" ht="12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1:19" s="15" customFormat="1" ht="15">
      <c r="A99" s="6"/>
      <c r="B99" s="13" t="s">
        <v>100</v>
      </c>
      <c r="C99" s="6"/>
      <c r="D99" s="7"/>
      <c r="E99" s="7"/>
      <c r="F99" s="14" t="s">
        <v>101</v>
      </c>
      <c r="G99" s="8"/>
      <c r="H99" s="4"/>
      <c r="I99" s="13"/>
      <c r="J99" s="13"/>
      <c r="K99" s="6"/>
      <c r="L99" s="7"/>
      <c r="M99" s="7"/>
      <c r="N99" s="14"/>
      <c r="O99" s="14"/>
      <c r="P99" s="8"/>
      <c r="Q99" s="8"/>
      <c r="R99" s="8"/>
      <c r="S99" s="8"/>
    </row>
    <row r="100" spans="1:19" s="15" customFormat="1" ht="15.75">
      <c r="A100" s="20"/>
      <c r="B100" s="20"/>
      <c r="C100" s="20"/>
      <c r="D100" s="20"/>
      <c r="E100" s="20"/>
      <c r="F100" s="20"/>
      <c r="G100" s="20"/>
      <c r="H100" s="20"/>
      <c r="I100" s="21"/>
      <c r="J100" s="21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1:19" s="1" customFormat="1" ht="15.75">
      <c r="A101" s="2"/>
      <c r="B101" s="2"/>
      <c r="C101" s="2"/>
      <c r="D101" s="2"/>
      <c r="E101" s="2"/>
      <c r="F101" s="2"/>
      <c r="G101" s="2"/>
      <c r="H101" s="2"/>
      <c r="I101" s="3"/>
      <c r="J101" s="3"/>
      <c r="K101" s="2"/>
      <c r="L101" s="2"/>
      <c r="M101" s="2"/>
      <c r="N101" s="2"/>
      <c r="O101" s="2"/>
      <c r="P101" s="2"/>
      <c r="Q101" s="2"/>
      <c r="R101" s="2"/>
      <c r="S101" s="2"/>
    </row>
    <row r="104" ht="12.75">
      <c r="C104" t="s">
        <v>66</v>
      </c>
    </row>
    <row r="121" spans="1:21" ht="15.75">
      <c r="A121" s="20"/>
      <c r="B121" s="20"/>
      <c r="C121" s="20"/>
      <c r="D121" s="20"/>
      <c r="E121" s="20"/>
      <c r="F121" s="20"/>
      <c r="G121" s="20"/>
      <c r="H121" s="20"/>
      <c r="I121" s="21"/>
      <c r="J121" s="21"/>
      <c r="K121" s="20"/>
      <c r="L121" s="20"/>
      <c r="M121" s="20"/>
      <c r="N121" s="20"/>
      <c r="O121" s="20"/>
      <c r="P121" s="20"/>
      <c r="Q121" s="20"/>
      <c r="R121" s="20"/>
      <c r="S121" s="20"/>
      <c r="T121" s="15"/>
      <c r="U121" s="15"/>
    </row>
  </sheetData>
  <sheetProtection/>
  <mergeCells count="7">
    <mergeCell ref="L10:N10"/>
    <mergeCell ref="A7:S7"/>
    <mergeCell ref="A9:S9"/>
    <mergeCell ref="A5:S5"/>
    <mergeCell ref="A6:S6"/>
    <mergeCell ref="G10:G12"/>
    <mergeCell ref="R10:R12"/>
  </mergeCells>
  <printOptions horizontalCentered="1"/>
  <pageMargins left="0.5902777777777778" right="0.39375" top="0.19652777777777777" bottom="0.19652777777777777" header="0.5118055555555556" footer="0.5118055555555556"/>
  <pageSetup horizontalDpi="300" verticalDpi="300" orientation="landscape" paperSize="9" scale="69" r:id="rId1"/>
  <rowBreaks count="2" manualBreakCount="2">
    <brk id="51" max="18" man="1"/>
    <brk id="1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G42" sqref="G42"/>
    </sheetView>
  </sheetViews>
  <sheetFormatPr defaultColWidth="9.00390625" defaultRowHeight="12.75"/>
  <cols>
    <col min="1" max="1" width="3.375" style="0" customWidth="1"/>
    <col min="2" max="2" width="17.375" style="0" customWidth="1"/>
    <col min="3" max="3" width="19.00390625" style="0" customWidth="1"/>
    <col min="4" max="4" width="7.00390625" style="0" customWidth="1"/>
    <col min="5" max="5" width="5.00390625" style="0" customWidth="1"/>
    <col min="6" max="6" width="10.875" style="0" customWidth="1"/>
    <col min="7" max="7" width="6.625" style="0" customWidth="1"/>
    <col min="8" max="8" width="5.875" style="0" customWidth="1"/>
    <col min="9" max="9" width="8.25390625" style="0" customWidth="1"/>
    <col min="10" max="11" width="8.75390625" style="0" customWidth="1"/>
    <col min="12" max="12" width="6.375" style="0" customWidth="1"/>
    <col min="13" max="13" width="6.625" style="0" customWidth="1"/>
    <col min="14" max="15" width="6.375" style="0" customWidth="1"/>
    <col min="16" max="16" width="7.125" style="0" customWidth="1"/>
    <col min="17" max="17" width="6.125" style="0" customWidth="1"/>
    <col min="18" max="18" width="6.375" style="0" customWidth="1"/>
    <col min="19" max="19" width="8.625" style="0" customWidth="1"/>
    <col min="20" max="20" width="10.125" style="0" customWidth="1"/>
    <col min="21" max="21" width="8.625" style="0" customWidth="1"/>
    <col min="22" max="22" width="8.00390625" style="0" customWidth="1"/>
    <col min="23" max="23" width="5.25390625" style="0" customWidth="1"/>
    <col min="24" max="24" width="7.375" style="0" customWidth="1"/>
    <col min="26" max="26" width="7.625" style="0" customWidth="1"/>
    <col min="27" max="27" width="11.125" style="0" customWidth="1"/>
    <col min="28" max="28" width="11.375" style="0" customWidth="1"/>
    <col min="29" max="29" width="7.875" style="0" customWidth="1"/>
    <col min="30" max="30" width="10.625" style="0" customWidth="1"/>
    <col min="33" max="33" width="8.25390625" style="0" customWidth="1"/>
    <col min="34" max="34" width="11.25390625" style="0" customWidth="1"/>
    <col min="36" max="36" width="5.25390625" style="0" customWidth="1"/>
    <col min="38" max="38" width="6.875" style="0" customWidth="1"/>
    <col min="39" max="39" width="7.625" style="0" customWidth="1"/>
    <col min="41" max="41" width="10.375" style="0" customWidth="1"/>
    <col min="46" max="46" width="8.25390625" style="0" customWidth="1"/>
    <col min="47" max="47" width="1.875" style="0" customWidth="1"/>
    <col min="48" max="48" width="10.625" style="0" customWidth="1"/>
    <col min="50" max="50" width="0" style="0" hidden="1" customWidth="1"/>
    <col min="56" max="56" width="0.12890625" style="0" customWidth="1"/>
    <col min="57" max="58" width="0" style="0" hidden="1" customWidth="1"/>
    <col min="59" max="59" width="10.25390625" style="0" customWidth="1"/>
  </cols>
  <sheetData>
    <row r="1" spans="1:19" ht="12.75">
      <c r="A1" s="9"/>
      <c r="B1" s="10" t="s">
        <v>61</v>
      </c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56" t="s">
        <v>88</v>
      </c>
      <c r="O1" s="56"/>
      <c r="P1" s="56"/>
      <c r="Q1" s="56"/>
      <c r="R1" s="56"/>
      <c r="S1" s="55"/>
    </row>
    <row r="2" spans="1:19" ht="12.75">
      <c r="A2" s="9"/>
      <c r="B2" s="11" t="s">
        <v>28</v>
      </c>
      <c r="C2" s="11" t="s">
        <v>45</v>
      </c>
      <c r="D2" s="9"/>
      <c r="E2" s="9"/>
      <c r="F2" s="9"/>
      <c r="G2" s="9"/>
      <c r="H2" s="9"/>
      <c r="I2" s="9"/>
      <c r="J2" s="9"/>
      <c r="K2" s="9"/>
      <c r="L2" s="9"/>
      <c r="M2" s="9"/>
      <c r="N2" s="11" t="s">
        <v>111</v>
      </c>
      <c r="O2" s="11"/>
      <c r="P2" s="11"/>
      <c r="Q2" s="56"/>
      <c r="R2" s="56"/>
      <c r="S2" s="55"/>
    </row>
    <row r="3" spans="1:19" ht="13.5" customHeight="1">
      <c r="A3" s="9"/>
      <c r="B3" s="11"/>
      <c r="C3" s="4"/>
      <c r="D3" s="9"/>
      <c r="E3" s="9"/>
      <c r="F3" s="9"/>
      <c r="G3" s="9"/>
      <c r="H3" s="9"/>
      <c r="I3" s="9"/>
      <c r="J3" s="9"/>
      <c r="K3" s="9"/>
      <c r="L3" s="9"/>
      <c r="M3" s="9"/>
      <c r="N3" s="11" t="s">
        <v>115</v>
      </c>
      <c r="O3" s="11"/>
      <c r="P3" s="11"/>
      <c r="Q3" s="56"/>
      <c r="R3" s="56"/>
      <c r="S3" s="55"/>
    </row>
    <row r="4" spans="1:19" ht="13.5" customHeight="1">
      <c r="A4" s="9"/>
      <c r="B4" s="11"/>
      <c r="C4" s="4"/>
      <c r="D4" s="9"/>
      <c r="E4" s="9"/>
      <c r="F4" s="9"/>
      <c r="G4" s="9"/>
      <c r="H4" s="9"/>
      <c r="I4" s="9"/>
      <c r="J4" s="9"/>
      <c r="K4" s="9"/>
      <c r="L4" s="9"/>
      <c r="M4" s="9"/>
      <c r="N4" s="55"/>
      <c r="O4" s="55"/>
      <c r="P4" s="55"/>
      <c r="Q4" s="55"/>
      <c r="R4" s="55"/>
      <c r="S4" s="55"/>
    </row>
    <row r="5" spans="1:19" s="1" customFormat="1" ht="10.5" customHeight="1">
      <c r="A5" s="79" t="s">
        <v>152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1:19" s="1" customFormat="1" ht="12" customHeight="1">
      <c r="A6" s="79" t="s">
        <v>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</row>
    <row r="7" spans="1:19" s="1" customFormat="1" ht="12" customHeight="1">
      <c r="A7" s="79" t="s">
        <v>116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1:19" s="1" customFormat="1" ht="12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s="1" customFormat="1" ht="12.75" customHeight="1" thickBot="1">
      <c r="A9" s="80" t="s">
        <v>110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</row>
    <row r="10" spans="1:21" s="15" customFormat="1" ht="15.75" customHeight="1" thickBot="1">
      <c r="A10" s="41" t="s">
        <v>2</v>
      </c>
      <c r="B10" s="41"/>
      <c r="C10" s="41" t="s">
        <v>3</v>
      </c>
      <c r="D10" s="41" t="s">
        <v>4</v>
      </c>
      <c r="E10" s="41" t="s">
        <v>5</v>
      </c>
      <c r="F10" s="41" t="s">
        <v>6</v>
      </c>
      <c r="G10" s="81" t="s">
        <v>80</v>
      </c>
      <c r="H10" s="45" t="s">
        <v>7</v>
      </c>
      <c r="I10" s="41" t="s">
        <v>8</v>
      </c>
      <c r="J10" s="41"/>
      <c r="K10" s="41" t="s">
        <v>9</v>
      </c>
      <c r="L10" s="76"/>
      <c r="M10" s="77"/>
      <c r="N10" s="78"/>
      <c r="O10" s="46" t="s">
        <v>97</v>
      </c>
      <c r="P10" s="45" t="s">
        <v>10</v>
      </c>
      <c r="Q10" s="45" t="s">
        <v>11</v>
      </c>
      <c r="R10" s="84" t="s">
        <v>109</v>
      </c>
      <c r="S10" s="45" t="s">
        <v>64</v>
      </c>
      <c r="T10" s="52" t="s">
        <v>12</v>
      </c>
      <c r="U10" s="52"/>
    </row>
    <row r="11" spans="1:21" s="15" customFormat="1" ht="15">
      <c r="A11" s="42" t="s">
        <v>13</v>
      </c>
      <c r="B11" s="44" t="s">
        <v>14</v>
      </c>
      <c r="C11" s="42" t="s">
        <v>15</v>
      </c>
      <c r="D11" s="42" t="s">
        <v>16</v>
      </c>
      <c r="E11" s="42" t="s">
        <v>17</v>
      </c>
      <c r="F11" s="42" t="s">
        <v>18</v>
      </c>
      <c r="G11" s="82"/>
      <c r="H11" s="42" t="s">
        <v>19</v>
      </c>
      <c r="I11" s="42" t="s">
        <v>20</v>
      </c>
      <c r="J11" s="42" t="s">
        <v>113</v>
      </c>
      <c r="K11" s="42" t="s">
        <v>21</v>
      </c>
      <c r="L11" s="41" t="s">
        <v>22</v>
      </c>
      <c r="M11" s="49">
        <v>0.2</v>
      </c>
      <c r="N11" s="49">
        <v>0.3</v>
      </c>
      <c r="O11" s="47" t="s">
        <v>98</v>
      </c>
      <c r="P11" s="50" t="s">
        <v>23</v>
      </c>
      <c r="Q11" s="50" t="s">
        <v>24</v>
      </c>
      <c r="R11" s="85"/>
      <c r="S11" s="50" t="s">
        <v>65</v>
      </c>
      <c r="T11" s="53" t="s">
        <v>25</v>
      </c>
      <c r="U11" s="68">
        <v>0.25</v>
      </c>
    </row>
    <row r="12" spans="1:21" s="15" customFormat="1" ht="81" customHeight="1" thickBot="1">
      <c r="A12" s="43"/>
      <c r="B12" s="43"/>
      <c r="C12" s="43"/>
      <c r="D12" s="43"/>
      <c r="E12" s="43"/>
      <c r="F12" s="43" t="s">
        <v>26</v>
      </c>
      <c r="G12" s="83"/>
      <c r="H12" s="43"/>
      <c r="I12" s="43"/>
      <c r="J12" s="43"/>
      <c r="K12" s="43"/>
      <c r="L12" s="48" t="s">
        <v>90</v>
      </c>
      <c r="M12" s="43" t="s">
        <v>27</v>
      </c>
      <c r="N12" s="43" t="s">
        <v>27</v>
      </c>
      <c r="O12" s="43" t="s">
        <v>99</v>
      </c>
      <c r="P12" s="51"/>
      <c r="Q12" s="51"/>
      <c r="R12" s="86"/>
      <c r="S12" s="51" t="s">
        <v>114</v>
      </c>
      <c r="T12" s="54"/>
      <c r="U12" s="54" t="s">
        <v>112</v>
      </c>
    </row>
    <row r="13" spans="1:21" s="15" customFormat="1" ht="15">
      <c r="A13" s="23">
        <v>1</v>
      </c>
      <c r="B13" s="23" t="s">
        <v>94</v>
      </c>
      <c r="C13" s="23" t="s">
        <v>58</v>
      </c>
      <c r="D13" s="23" t="s">
        <v>29</v>
      </c>
      <c r="E13" s="23" t="s">
        <v>67</v>
      </c>
      <c r="F13" s="23" t="s">
        <v>139</v>
      </c>
      <c r="G13" s="23" t="s">
        <v>74</v>
      </c>
      <c r="H13" s="23">
        <v>1</v>
      </c>
      <c r="I13" s="23">
        <v>74504</v>
      </c>
      <c r="J13" s="57">
        <f>I13*1.25</f>
        <v>93130</v>
      </c>
      <c r="K13" s="57">
        <f>H13*J13</f>
        <v>93130</v>
      </c>
      <c r="L13" s="29"/>
      <c r="M13" s="29"/>
      <c r="N13" s="23"/>
      <c r="O13" s="23"/>
      <c r="P13" s="23"/>
      <c r="Q13" s="23"/>
      <c r="R13" s="23"/>
      <c r="S13" s="57">
        <f>K13*10%</f>
        <v>9313</v>
      </c>
      <c r="T13" s="57">
        <f>K13+L13+M13+N13+O13+P13+Q13+R13+S13</f>
        <v>102443</v>
      </c>
      <c r="U13" s="65">
        <v>19613</v>
      </c>
    </row>
    <row r="14" spans="1:21" s="15" customFormat="1" ht="15">
      <c r="A14" s="23">
        <v>3</v>
      </c>
      <c r="B14" s="23" t="s">
        <v>68</v>
      </c>
      <c r="C14" s="23" t="s">
        <v>58</v>
      </c>
      <c r="D14" s="23" t="s">
        <v>29</v>
      </c>
      <c r="E14" s="23" t="s">
        <v>92</v>
      </c>
      <c r="F14" s="23" t="s">
        <v>140</v>
      </c>
      <c r="G14" s="23" t="s">
        <v>91</v>
      </c>
      <c r="H14" s="23">
        <v>1</v>
      </c>
      <c r="I14" s="23">
        <v>76097</v>
      </c>
      <c r="J14" s="57">
        <f>I14*1.25</f>
        <v>95121.25</v>
      </c>
      <c r="K14" s="57">
        <f>H14*J14</f>
        <v>95121.25</v>
      </c>
      <c r="L14" s="29"/>
      <c r="M14" s="29"/>
      <c r="N14" s="23"/>
      <c r="O14" s="23"/>
      <c r="P14" s="23"/>
      <c r="Q14" s="23"/>
      <c r="R14" s="23"/>
      <c r="S14" s="57">
        <f>K14*10%</f>
        <v>9512.125</v>
      </c>
      <c r="T14" s="57">
        <f>K14+L14+M14+N14+O14+P14+Q14+R14+S14</f>
        <v>104633.375</v>
      </c>
      <c r="U14" s="66">
        <v>20586</v>
      </c>
    </row>
    <row r="15" spans="1:21" s="15" customFormat="1" ht="15">
      <c r="A15" s="23"/>
      <c r="B15" s="18" t="s">
        <v>42</v>
      </c>
      <c r="C15" s="18"/>
      <c r="D15" s="18"/>
      <c r="E15" s="18"/>
      <c r="F15" s="18"/>
      <c r="G15" s="18"/>
      <c r="H15" s="18">
        <f aca="true" t="shared" si="0" ref="H15:Q15">SUM(H13:H14)</f>
        <v>2</v>
      </c>
      <c r="I15" s="18">
        <f t="shared" si="0"/>
        <v>150601</v>
      </c>
      <c r="J15" s="60">
        <f t="shared" si="0"/>
        <v>188251.25</v>
      </c>
      <c r="K15" s="60">
        <f t="shared" si="0"/>
        <v>188251.25</v>
      </c>
      <c r="L15" s="18">
        <f t="shared" si="0"/>
        <v>0</v>
      </c>
      <c r="M15" s="18">
        <f t="shared" si="0"/>
        <v>0</v>
      </c>
      <c r="N15" s="18">
        <f t="shared" si="0"/>
        <v>0</v>
      </c>
      <c r="O15" s="18">
        <f t="shared" si="0"/>
        <v>0</v>
      </c>
      <c r="P15" s="18">
        <f t="shared" si="0"/>
        <v>0</v>
      </c>
      <c r="Q15" s="18">
        <f t="shared" si="0"/>
        <v>0</v>
      </c>
      <c r="R15" s="18"/>
      <c r="S15" s="60">
        <f>SUM(S13:S14)</f>
        <v>18825.125</v>
      </c>
      <c r="T15" s="64">
        <f>SUM(T13:T14)</f>
        <v>207076.375</v>
      </c>
      <c r="U15" s="64">
        <f>SUM(U13:U14)</f>
        <v>40199</v>
      </c>
    </row>
    <row r="16" spans="1:19" s="15" customFormat="1" ht="12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s="15" customFormat="1" ht="15">
      <c r="A17" s="6"/>
      <c r="B17" s="13" t="s">
        <v>100</v>
      </c>
      <c r="C17" s="6"/>
      <c r="D17" s="7"/>
      <c r="E17" s="7"/>
      <c r="F17" s="14" t="s">
        <v>101</v>
      </c>
      <c r="G17" s="8"/>
      <c r="H17" s="4"/>
      <c r="I17" s="13"/>
      <c r="J17" s="13"/>
      <c r="K17" s="6"/>
      <c r="L17" s="7"/>
      <c r="M17" s="7"/>
      <c r="N17" s="14"/>
      <c r="O17" s="14"/>
      <c r="P17" s="8"/>
      <c r="Q17" s="8"/>
      <c r="R17" s="8"/>
      <c r="S17" s="8"/>
    </row>
    <row r="18" spans="1:19" s="15" customFormat="1" ht="15.75">
      <c r="A18" s="20"/>
      <c r="B18" s="20"/>
      <c r="C18" s="20"/>
      <c r="D18" s="20"/>
      <c r="E18" s="20"/>
      <c r="F18" s="20"/>
      <c r="G18" s="20"/>
      <c r="H18" s="20"/>
      <c r="I18" s="21"/>
      <c r="J18" s="21"/>
      <c r="K18" s="20"/>
      <c r="L18" s="20"/>
      <c r="M18" s="20"/>
      <c r="N18" s="20"/>
      <c r="O18" s="20"/>
      <c r="P18" s="20"/>
      <c r="Q18" s="20"/>
      <c r="R18" s="20"/>
      <c r="S18" s="20"/>
    </row>
    <row r="19" spans="1:19" s="1" customFormat="1" ht="15.75">
      <c r="A19" s="2"/>
      <c r="B19" s="2"/>
      <c r="C19" s="2"/>
      <c r="D19" s="2"/>
      <c r="E19" s="2"/>
      <c r="F19" s="2"/>
      <c r="G19" s="2"/>
      <c r="H19" s="2"/>
      <c r="I19" s="3"/>
      <c r="J19" s="3"/>
      <c r="K19" s="2"/>
      <c r="L19" s="2"/>
      <c r="M19" s="2"/>
      <c r="N19" s="2"/>
      <c r="O19" s="2"/>
      <c r="P19" s="2"/>
      <c r="Q19" s="2"/>
      <c r="R19" s="2"/>
      <c r="S19" s="2"/>
    </row>
    <row r="22" ht="12.75">
      <c r="C22" t="s">
        <v>66</v>
      </c>
    </row>
    <row r="39" spans="1:21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15"/>
      <c r="U39" s="15"/>
    </row>
    <row r="40" spans="1:21" ht="15.75">
      <c r="A40" s="20"/>
      <c r="B40" s="20"/>
      <c r="C40" s="20"/>
      <c r="D40" s="20"/>
      <c r="E40" s="20"/>
      <c r="F40" s="20"/>
      <c r="G40" s="20"/>
      <c r="H40" s="20"/>
      <c r="I40" s="21"/>
      <c r="J40" s="21"/>
      <c r="K40" s="20"/>
      <c r="L40" s="20"/>
      <c r="M40" s="20"/>
      <c r="N40" s="20"/>
      <c r="O40" s="20"/>
      <c r="P40" s="20"/>
      <c r="Q40" s="20"/>
      <c r="R40" s="20"/>
      <c r="S40" s="20"/>
      <c r="T40" s="15"/>
      <c r="U40" s="15"/>
    </row>
  </sheetData>
  <sheetProtection/>
  <mergeCells count="7">
    <mergeCell ref="A5:S5"/>
    <mergeCell ref="A6:S6"/>
    <mergeCell ref="A7:S7"/>
    <mergeCell ref="A9:S9"/>
    <mergeCell ref="G10:G12"/>
    <mergeCell ref="L10:N10"/>
    <mergeCell ref="R10:R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2020-10-18T10:23:55Z</cp:lastPrinted>
  <dcterms:modified xsi:type="dcterms:W3CDTF">2020-10-19T05:53:22Z</dcterms:modified>
  <cp:category/>
  <cp:version/>
  <cp:contentType/>
  <cp:contentStatus/>
</cp:coreProperties>
</file>